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ADMTVA (a) LDF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 LDF'!$B$1:$H$244</definedName>
    <definedName name="FACTOR">[1]ENTORNO!$D$13</definedName>
    <definedName name="Factor_de_Actualizacion_para_llevar_a_pesos_constantes_los">"B/G"</definedName>
    <definedName name="_xlnm.Print_Titles" localSheetId="0">'ADMTVA (a) LDF'!$1:$12</definedName>
  </definedNames>
  <calcPr calcId="145621"/>
</workbook>
</file>

<file path=xl/calcChain.xml><?xml version="1.0" encoding="utf-8"?>
<calcChain xmlns="http://schemas.openxmlformats.org/spreadsheetml/2006/main">
  <c r="J153" i="1" l="1"/>
  <c r="H242" i="1" l="1"/>
  <c r="H241" i="1" s="1"/>
  <c r="G241" i="1"/>
  <c r="F241" i="1"/>
  <c r="E241" i="1"/>
  <c r="D241" i="1"/>
  <c r="C241" i="1"/>
  <c r="H240" i="1"/>
  <c r="H239" i="1"/>
  <c r="H238" i="1"/>
  <c r="H236" i="1"/>
  <c r="H234" i="1"/>
  <c r="H233" i="1"/>
  <c r="H232" i="1"/>
  <c r="H231" i="1"/>
  <c r="H230" i="1"/>
  <c r="G229" i="1"/>
  <c r="G228" i="1" s="1"/>
  <c r="G227" i="1" s="1"/>
  <c r="G226" i="1" s="1"/>
  <c r="G225" i="1" s="1"/>
  <c r="F229" i="1"/>
  <c r="F228" i="1" s="1"/>
  <c r="F227" i="1" s="1"/>
  <c r="F226" i="1" s="1"/>
  <c r="F225" i="1" s="1"/>
  <c r="E229" i="1"/>
  <c r="E228" i="1" s="1"/>
  <c r="E227" i="1" s="1"/>
  <c r="E226" i="1" s="1"/>
  <c r="E225" i="1" s="1"/>
  <c r="D229" i="1"/>
  <c r="D228" i="1" s="1"/>
  <c r="D227" i="1" s="1"/>
  <c r="D226" i="1" s="1"/>
  <c r="D225" i="1" s="1"/>
  <c r="C229" i="1"/>
  <c r="C228" i="1" s="1"/>
  <c r="C227" i="1" s="1"/>
  <c r="C226" i="1" s="1"/>
  <c r="C225" i="1" s="1"/>
  <c r="G222" i="1"/>
  <c r="G221" i="1" s="1"/>
  <c r="G220" i="1" s="1"/>
  <c r="G218" i="1" s="1"/>
  <c r="F222" i="1"/>
  <c r="F221" i="1" s="1"/>
  <c r="F220" i="1" s="1"/>
  <c r="F218" i="1" s="1"/>
  <c r="E222" i="1"/>
  <c r="D222" i="1"/>
  <c r="D221" i="1" s="1"/>
  <c r="D220" i="1" s="1"/>
  <c r="D218" i="1" s="1"/>
  <c r="C222" i="1"/>
  <c r="C221" i="1" s="1"/>
  <c r="C220" i="1" s="1"/>
  <c r="C218" i="1" s="1"/>
  <c r="E221" i="1"/>
  <c r="E220" i="1" s="1"/>
  <c r="E218" i="1" s="1"/>
  <c r="G213" i="1"/>
  <c r="G212" i="1" s="1"/>
  <c r="G211" i="1" s="1"/>
  <c r="H215" i="1"/>
  <c r="D213" i="1"/>
  <c r="D212" i="1" s="1"/>
  <c r="D211" i="1" s="1"/>
  <c r="H214" i="1"/>
  <c r="F213" i="1"/>
  <c r="F212" i="1" s="1"/>
  <c r="F211" i="1" s="1"/>
  <c r="E213" i="1"/>
  <c r="E212" i="1" s="1"/>
  <c r="E211" i="1" s="1"/>
  <c r="C213" i="1"/>
  <c r="C212" i="1" s="1"/>
  <c r="C211" i="1" s="1"/>
  <c r="H208" i="1"/>
  <c r="G206" i="1"/>
  <c r="F206" i="1"/>
  <c r="D206" i="1"/>
  <c r="C206" i="1"/>
  <c r="H205" i="1"/>
  <c r="H204" i="1"/>
  <c r="H203" i="1"/>
  <c r="D201" i="1"/>
  <c r="G201" i="1"/>
  <c r="F201" i="1"/>
  <c r="C201" i="1"/>
  <c r="H200" i="1"/>
  <c r="F198" i="1"/>
  <c r="H199" i="1"/>
  <c r="C198" i="1"/>
  <c r="H198" i="1"/>
  <c r="G198" i="1"/>
  <c r="E198" i="1"/>
  <c r="D198" i="1"/>
  <c r="G194" i="1"/>
  <c r="H196" i="1"/>
  <c r="D194" i="1"/>
  <c r="H195" i="1"/>
  <c r="F194" i="1"/>
  <c r="C194" i="1"/>
  <c r="H193" i="1"/>
  <c r="H192" i="1"/>
  <c r="G190" i="1"/>
  <c r="F190" i="1"/>
  <c r="D190" i="1"/>
  <c r="C190" i="1"/>
  <c r="G188" i="1"/>
  <c r="F188" i="1"/>
  <c r="H189" i="1"/>
  <c r="H188" i="1" s="1"/>
  <c r="D188" i="1"/>
  <c r="C188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2" i="1"/>
  <c r="H171" i="1"/>
  <c r="F169" i="1"/>
  <c r="H170" i="1"/>
  <c r="C169" i="1"/>
  <c r="G169" i="1"/>
  <c r="G168" i="1" s="1"/>
  <c r="E169" i="1"/>
  <c r="D169" i="1"/>
  <c r="H166" i="1"/>
  <c r="H165" i="1"/>
  <c r="H164" i="1"/>
  <c r="H163" i="1"/>
  <c r="H162" i="1"/>
  <c r="H161" i="1"/>
  <c r="D160" i="1"/>
  <c r="C160" i="1"/>
  <c r="G160" i="1"/>
  <c r="F160" i="1"/>
  <c r="H159" i="1"/>
  <c r="H158" i="1"/>
  <c r="H157" i="1"/>
  <c r="H156" i="1"/>
  <c r="H155" i="1"/>
  <c r="G152" i="1"/>
  <c r="H154" i="1"/>
  <c r="H152" i="1" s="1"/>
  <c r="D152" i="1"/>
  <c r="H153" i="1"/>
  <c r="F152" i="1"/>
  <c r="E152" i="1"/>
  <c r="C152" i="1"/>
  <c r="H151" i="1"/>
  <c r="H150" i="1"/>
  <c r="H148" i="1"/>
  <c r="H147" i="1"/>
  <c r="H146" i="1"/>
  <c r="H145" i="1"/>
  <c r="H144" i="1"/>
  <c r="H142" i="1"/>
  <c r="H141" i="1"/>
  <c r="H140" i="1"/>
  <c r="H139" i="1"/>
  <c r="H138" i="1"/>
  <c r="H136" i="1"/>
  <c r="F134" i="1"/>
  <c r="F133" i="1" s="1"/>
  <c r="H135" i="1"/>
  <c r="D134" i="1"/>
  <c r="C134" i="1"/>
  <c r="E134" i="1"/>
  <c r="G125" i="1"/>
  <c r="F125" i="1"/>
  <c r="E125" i="1"/>
  <c r="D125" i="1"/>
  <c r="C125" i="1"/>
  <c r="H124" i="1"/>
  <c r="H122" i="1"/>
  <c r="H120" i="1"/>
  <c r="H119" i="1"/>
  <c r="H118" i="1"/>
  <c r="H116" i="1"/>
  <c r="G113" i="1"/>
  <c r="G112" i="1" s="1"/>
  <c r="G111" i="1" s="1"/>
  <c r="G110" i="1" s="1"/>
  <c r="G109" i="1" s="1"/>
  <c r="F113" i="1"/>
  <c r="F112" i="1" s="1"/>
  <c r="F111" i="1" s="1"/>
  <c r="F110" i="1" s="1"/>
  <c r="F109" i="1" s="1"/>
  <c r="H114" i="1"/>
  <c r="C113" i="1"/>
  <c r="C112" i="1" s="1"/>
  <c r="E113" i="1"/>
  <c r="E112" i="1" s="1"/>
  <c r="D113" i="1"/>
  <c r="D112" i="1" s="1"/>
  <c r="G106" i="1"/>
  <c r="G105" i="1" s="1"/>
  <c r="G104" i="1" s="1"/>
  <c r="G102" i="1" s="1"/>
  <c r="F106" i="1"/>
  <c r="F105" i="1" s="1"/>
  <c r="F104" i="1" s="1"/>
  <c r="F102" i="1" s="1"/>
  <c r="E106" i="1"/>
  <c r="D106" i="1"/>
  <c r="D105" i="1" s="1"/>
  <c r="D104" i="1" s="1"/>
  <c r="D102" i="1" s="1"/>
  <c r="C106" i="1"/>
  <c r="C105" i="1" s="1"/>
  <c r="C104" i="1" s="1"/>
  <c r="C102" i="1" s="1"/>
  <c r="E105" i="1"/>
  <c r="E104" i="1" s="1"/>
  <c r="E102" i="1" s="1"/>
  <c r="F97" i="1"/>
  <c r="F96" i="1" s="1"/>
  <c r="F95" i="1" s="1"/>
  <c r="H99" i="1"/>
  <c r="C97" i="1"/>
  <c r="C96" i="1" s="1"/>
  <c r="C95" i="1" s="1"/>
  <c r="G97" i="1"/>
  <c r="G96" i="1" s="1"/>
  <c r="G95" i="1" s="1"/>
  <c r="H98" i="1"/>
  <c r="E97" i="1"/>
  <c r="E96" i="1" s="1"/>
  <c r="E95" i="1" s="1"/>
  <c r="D97" i="1"/>
  <c r="D96" i="1" s="1"/>
  <c r="D95" i="1" s="1"/>
  <c r="H92" i="1"/>
  <c r="G90" i="1"/>
  <c r="F90" i="1"/>
  <c r="H91" i="1"/>
  <c r="D90" i="1"/>
  <c r="C90" i="1"/>
  <c r="H89" i="1"/>
  <c r="H88" i="1"/>
  <c r="D85" i="1"/>
  <c r="C85" i="1"/>
  <c r="G85" i="1"/>
  <c r="H86" i="1"/>
  <c r="E85" i="1"/>
  <c r="H84" i="1"/>
  <c r="E82" i="1"/>
  <c r="H83" i="1"/>
  <c r="D82" i="1"/>
  <c r="C82" i="1"/>
  <c r="G82" i="1"/>
  <c r="F82" i="1"/>
  <c r="G78" i="1"/>
  <c r="H80" i="1"/>
  <c r="H79" i="1"/>
  <c r="C78" i="1"/>
  <c r="E78" i="1"/>
  <c r="D78" i="1"/>
  <c r="H77" i="1"/>
  <c r="H76" i="1"/>
  <c r="G74" i="1"/>
  <c r="D74" i="1"/>
  <c r="C74" i="1"/>
  <c r="F74" i="1"/>
  <c r="G72" i="1"/>
  <c r="F72" i="1"/>
  <c r="H73" i="1"/>
  <c r="H72" i="1" s="1"/>
  <c r="D72" i="1"/>
  <c r="C72" i="1"/>
  <c r="H70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G53" i="1"/>
  <c r="F53" i="1"/>
  <c r="E53" i="1"/>
  <c r="D53" i="1"/>
  <c r="C53" i="1"/>
  <c r="H51" i="1"/>
  <c r="H50" i="1"/>
  <c r="H49" i="1"/>
  <c r="H48" i="1"/>
  <c r="H47" i="1"/>
  <c r="H46" i="1"/>
  <c r="G44" i="1"/>
  <c r="E44" i="1"/>
  <c r="D44" i="1"/>
  <c r="C44" i="1"/>
  <c r="F44" i="1"/>
  <c r="H43" i="1"/>
  <c r="H42" i="1"/>
  <c r="H41" i="1"/>
  <c r="H40" i="1"/>
  <c r="H39" i="1"/>
  <c r="H38" i="1"/>
  <c r="G36" i="1"/>
  <c r="F36" i="1"/>
  <c r="E36" i="1"/>
  <c r="D36" i="1"/>
  <c r="C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G18" i="1"/>
  <c r="G17" i="1" s="1"/>
  <c r="F18" i="1"/>
  <c r="F17" i="1" s="1"/>
  <c r="E18" i="1"/>
  <c r="E17" i="1" s="1"/>
  <c r="H82" i="1" l="1"/>
  <c r="D18" i="1"/>
  <c r="D17" i="1" s="1"/>
  <c r="D52" i="1"/>
  <c r="E111" i="1"/>
  <c r="E110" i="1" s="1"/>
  <c r="E109" i="1" s="1"/>
  <c r="D168" i="1"/>
  <c r="H97" i="1"/>
  <c r="H96" i="1" s="1"/>
  <c r="H95" i="1" s="1"/>
  <c r="E133" i="1"/>
  <c r="F16" i="1"/>
  <c r="F15" i="1" s="1"/>
  <c r="F14" i="1" s="1"/>
  <c r="F13" i="1" s="1"/>
  <c r="F243" i="1" s="1"/>
  <c r="C133" i="1"/>
  <c r="D133" i="1"/>
  <c r="D132" i="1" s="1"/>
  <c r="D131" i="1" s="1"/>
  <c r="D130" i="1" s="1"/>
  <c r="D129" i="1" s="1"/>
  <c r="C168" i="1"/>
  <c r="C111" i="1"/>
  <c r="C110" i="1" s="1"/>
  <c r="C109" i="1" s="1"/>
  <c r="G52" i="1"/>
  <c r="G16" i="1" s="1"/>
  <c r="G15" i="1" s="1"/>
  <c r="G14" i="1" s="1"/>
  <c r="G13" i="1" s="1"/>
  <c r="G243" i="1" s="1"/>
  <c r="F132" i="1"/>
  <c r="F131" i="1" s="1"/>
  <c r="F130" i="1" s="1"/>
  <c r="F129" i="1" s="1"/>
  <c r="D111" i="1"/>
  <c r="D110" i="1" s="1"/>
  <c r="D109" i="1" s="1"/>
  <c r="H194" i="1"/>
  <c r="F52" i="1"/>
  <c r="G134" i="1"/>
  <c r="G133" i="1" s="1"/>
  <c r="G132" i="1" s="1"/>
  <c r="G131" i="1" s="1"/>
  <c r="G130" i="1" s="1"/>
  <c r="G129" i="1" s="1"/>
  <c r="F168" i="1"/>
  <c r="C18" i="1"/>
  <c r="C17" i="1" s="1"/>
  <c r="C16" i="1" s="1"/>
  <c r="C15" i="1" s="1"/>
  <c r="C14" i="1" s="1"/>
  <c r="C13" i="1" s="1"/>
  <c r="C52" i="1"/>
  <c r="H90" i="1"/>
  <c r="F78" i="1"/>
  <c r="H117" i="1"/>
  <c r="H143" i="1"/>
  <c r="H167" i="1"/>
  <c r="H160" i="1" s="1"/>
  <c r="H191" i="1"/>
  <c r="H190" i="1" s="1"/>
  <c r="H216" i="1"/>
  <c r="H213" i="1" s="1"/>
  <c r="H212" i="1" s="1"/>
  <c r="H211" i="1" s="1"/>
  <c r="E74" i="1"/>
  <c r="H87" i="1"/>
  <c r="H85" i="1" s="1"/>
  <c r="H107" i="1"/>
  <c r="H106" i="1" s="1"/>
  <c r="H105" i="1" s="1"/>
  <c r="H104" i="1" s="1"/>
  <c r="H102" i="1" s="1"/>
  <c r="H115" i="1"/>
  <c r="H19" i="1"/>
  <c r="H18" i="1" s="1"/>
  <c r="H17" i="1" s="1"/>
  <c r="H37" i="1"/>
  <c r="H36" i="1" s="1"/>
  <c r="H45" i="1"/>
  <c r="H44" i="1" s="1"/>
  <c r="E72" i="1"/>
  <c r="E52" i="1" s="1"/>
  <c r="E16" i="1" s="1"/>
  <c r="E15" i="1" s="1"/>
  <c r="E14" i="1" s="1"/>
  <c r="E13" i="1" s="1"/>
  <c r="F85" i="1"/>
  <c r="H137" i="1"/>
  <c r="H134" i="1" s="1"/>
  <c r="H133" i="1" s="1"/>
  <c r="H202" i="1"/>
  <c r="H201" i="1" s="1"/>
  <c r="H209" i="1"/>
  <c r="H237" i="1"/>
  <c r="H81" i="1"/>
  <c r="H78" i="1" s="1"/>
  <c r="H126" i="1"/>
  <c r="H125" i="1" s="1"/>
  <c r="E194" i="1"/>
  <c r="H207" i="1"/>
  <c r="H235" i="1"/>
  <c r="H229" i="1" s="1"/>
  <c r="H228" i="1" s="1"/>
  <c r="H227" i="1" s="1"/>
  <c r="H226" i="1" s="1"/>
  <c r="H225" i="1" s="1"/>
  <c r="E90" i="1"/>
  <c r="H179" i="1"/>
  <c r="E190" i="1"/>
  <c r="E168" i="1" s="1"/>
  <c r="H223" i="1"/>
  <c r="H222" i="1" s="1"/>
  <c r="H221" i="1" s="1"/>
  <c r="H220" i="1" s="1"/>
  <c r="H218" i="1" s="1"/>
  <c r="H75" i="1"/>
  <c r="H74" i="1" s="1"/>
  <c r="H100" i="1"/>
  <c r="E188" i="1"/>
  <c r="E201" i="1"/>
  <c r="H54" i="1"/>
  <c r="H71" i="1"/>
  <c r="H123" i="1"/>
  <c r="H149" i="1"/>
  <c r="E160" i="1"/>
  <c r="H173" i="1"/>
  <c r="H169" i="1" s="1"/>
  <c r="H197" i="1"/>
  <c r="H69" i="1"/>
  <c r="H93" i="1"/>
  <c r="H121" i="1"/>
  <c r="E206" i="1"/>
  <c r="H113" i="1" l="1"/>
  <c r="H112" i="1" s="1"/>
  <c r="H111" i="1" s="1"/>
  <c r="H110" i="1" s="1"/>
  <c r="H109" i="1" s="1"/>
  <c r="H53" i="1"/>
  <c r="E243" i="1"/>
  <c r="E132" i="1"/>
  <c r="E131" i="1" s="1"/>
  <c r="E130" i="1" s="1"/>
  <c r="E129" i="1" s="1"/>
  <c r="H52" i="1"/>
  <c r="H16" i="1" s="1"/>
  <c r="H15" i="1" s="1"/>
  <c r="H14" i="1" s="1"/>
  <c r="H13" i="1" s="1"/>
  <c r="H206" i="1"/>
  <c r="H168" i="1" s="1"/>
  <c r="H132" i="1" s="1"/>
  <c r="H131" i="1" s="1"/>
  <c r="H130" i="1" s="1"/>
  <c r="H129" i="1" s="1"/>
  <c r="C243" i="1"/>
  <c r="C132" i="1"/>
  <c r="C131" i="1" s="1"/>
  <c r="C130" i="1" s="1"/>
  <c r="C129" i="1" s="1"/>
  <c r="D16" i="1"/>
  <c r="D15" i="1" s="1"/>
  <c r="D14" i="1" s="1"/>
  <c r="D13" i="1" s="1"/>
  <c r="D243" i="1" s="1"/>
  <c r="H243" i="1" l="1"/>
</calcChain>
</file>

<file path=xl/sharedStrings.xml><?xml version="1.0" encoding="utf-8"?>
<sst xmlns="http://schemas.openxmlformats.org/spreadsheetml/2006/main" count="234" uniqueCount="121">
  <si>
    <t>GOBIERNO DEL ESTADO DE QUINTANA ROO</t>
  </si>
  <si>
    <t>ESTADO ANALÍTICO DEL EJERCICIO DEL PRESUPUESTO DE EGRESOS DETALLADO - Ley de Disciplina Financiera</t>
  </si>
  <si>
    <t>Clasificación Administrativa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</si>
  <si>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</si>
  <si>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</si>
  <si>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</si>
  <si>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</si>
  <si>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</si>
  <si>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</si>
  <si>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</si>
  <si>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</si>
  <si>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</si>
  <si>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</si>
  <si>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</si>
  <si>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</si>
  <si>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</si>
  <si>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</si>
  <si>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</si>
  <si>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 xml:space="preserve">Despacho de la Gobernadora del Estado                                                                                                                 </t>
  </si>
  <si>
    <t xml:space="preserve">Secretaría de Obras Públicas                                                                                                                          </t>
  </si>
  <si>
    <t xml:space="preserve">Secretaría de Gobierno                                                                                                                                </t>
  </si>
  <si>
    <t xml:space="preserve">Consejería Jurídica del Poder Ejecutivo                                                                                                               </t>
  </si>
  <si>
    <t xml:space="preserve">Secretaría de Finanzas y Planeación                                                                                                                   </t>
  </si>
  <si>
    <t xml:space="preserve">Secretaría de Desarrollo Territorial Urbano Sustentable                                                                                               </t>
  </si>
  <si>
    <t xml:space="preserve">Secretaría de Turismo                                                                                                                                 </t>
  </si>
  <si>
    <t xml:space="preserve">Secretaría de Educación                                                                                                                               </t>
  </si>
  <si>
    <t xml:space="preserve">Secretaría de Desarrollo Económico                                                                                                                    </t>
  </si>
  <si>
    <t xml:space="preserve">Secretaría de la Contraloría                                                                                                                          </t>
  </si>
  <si>
    <t xml:space="preserve">Secretaría de Salud                                                                                                                                   </t>
  </si>
  <si>
    <t xml:space="preserve">Secretaría de Desarrollo Agropecuario, Rural y Pesca                                                                                                  </t>
  </si>
  <si>
    <t xml:space="preserve">Secretaría de Ecología y Medio Ambiente                                                                                                               </t>
  </si>
  <si>
    <t xml:space="preserve">Secretaría de Bienestar                                                                                                                               </t>
  </si>
  <si>
    <t xml:space="preserve">Secretaría del Trabajo y Previsión Social                                                                                                             </t>
  </si>
  <si>
    <t xml:space="preserve">Secretaría de Seguridad Ciudadana                                                                                                                     </t>
  </si>
  <si>
    <t xml:space="preserve">Secretaría de las Mujeres                                                                                                                             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</si>
  <si>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</si>
  <si>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</si>
  <si>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</si>
  <si>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</si>
  <si>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</si>
  <si>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</si>
  <si>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</si>
  <si>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</si>
  <si>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>Autónomo</t>
  </si>
  <si>
    <t xml:space="preserve">Instituto Electoral de Quintana Roo                                                                                                                   </t>
  </si>
  <si>
    <t xml:space="preserve">Comisión de los Derechos Humanos del Estado de Quintana Roo                                                                                           </t>
  </si>
  <si>
    <t xml:space="preserve">Tribunal Electoral de Quintana Roo                                                                                                                    </t>
  </si>
  <si>
    <t xml:space="preserve">Instituto de Acceso a la Información y Protección de Datos Personales de Quintana Roo                                                                 </t>
  </si>
  <si>
    <t xml:space="preserve">Fiscalía General del Estado                                                                                                                           </t>
  </si>
  <si>
    <t xml:space="preserve">Tribunal de Justicia Administrativa  y Anticorrupción del Estado de Quintana Roo                                                                      </t>
  </si>
  <si>
    <t xml:space="preserve">Fiscalía Especializada en Combate a la Corrupción del Estado de Quintana Roo                                                                          </t>
  </si>
  <si>
    <t>Entidades Paraestatales y Fideicomisos No Empresariales y No Financieros</t>
  </si>
  <si>
    <t>Sector Educación</t>
  </si>
  <si>
    <t xml:space="preserve">Servicios Educativos de Quintana Roo   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</si>
  <si>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</si>
  <si>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>Centro de Estudios de Bachillerato Técnico Eva Sámano de López Mateos</t>
  </si>
  <si>
    <t xml:space="preserve">Colegio de Estudios Científicos y Tecnológicos del Estado de Quintana Roo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</si>
  <si>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</si>
  <si>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</si>
  <si>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</si>
  <si>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 xml:space="preserve">Instituto Tecnológico Superior de Felipe Carrillo Puerto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</si>
  <si>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</si>
  <si>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</si>
  <si>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</si>
  <si>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</si>
  <si>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</si>
  <si>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</si>
  <si>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</si>
  <si>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</si>
  <si>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</si>
  <si>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Comisión del Deporte de Quintana Roo                                                                                                                  </t>
  </si>
  <si>
    <t>Sector Salud</t>
  </si>
  <si>
    <t xml:space="preserve">Servicios Estatales de Salud                                                                                                                          </t>
  </si>
  <si>
    <t>Sector Gobierno</t>
  </si>
  <si>
    <t xml:space="preserve">Sistema Quintanarroense de Comunicación Social                                                                                                        </t>
  </si>
  <si>
    <t xml:space="preserve">Comisión Ejecutiva de Atención a Víctimas del Estado de Quintana Roo                                                                                  </t>
  </si>
  <si>
    <t xml:space="preserve">Secretariado Ejecutivo del Sistema Estatal de Seguridad Ciudadana                                                                                     </t>
  </si>
  <si>
    <t>Sector Económico</t>
  </si>
  <si>
    <t xml:space="preserve">Agencia de Proyectos Estratégicos del Estado de Quintana Roo                                                                                          </t>
  </si>
  <si>
    <t xml:space="preserve">Consejo de Promoción Turística de Quintana Roo                                                                                                        </t>
  </si>
  <si>
    <t xml:space="preserve">Centro de Conciliación Laboral del Estado de Quintana Roo                                                                                             </t>
  </si>
  <si>
    <t>Sector Desarrollo Urbano</t>
  </si>
  <si>
    <t xml:space="preserve">Comisión de Agua Potable y Alcantarillado                                                                                                             </t>
  </si>
  <si>
    <t xml:space="preserve">Instituto de Movilidad del Estado de Quintana Roo                                                                                                     </t>
  </si>
  <si>
    <t>Sector Social</t>
  </si>
  <si>
    <t xml:space="preserve">Sistema para el Desarrollo Integral de la Familia del Estado de Quintana Roo                                                                          </t>
  </si>
  <si>
    <t xml:space="preserve">Instituto para el Desarrollo del Pueblo Maya y las Comunidades Indígenas del Estado de Quintana Roo                                                   </t>
  </si>
  <si>
    <t xml:space="preserve">Instituto Quintanarroense de la Juventud                                                                                                              </t>
  </si>
  <si>
    <t xml:space="preserve">Instituto de la Cultura y las Artes de Quintana Roo                                                                                                   </t>
  </si>
  <si>
    <t>No Sectorizado</t>
  </si>
  <si>
    <t xml:space="preserve">Secretaría Ejecutiva del Sistema Anticorrupción del Estado de Quintana Roo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</si>
  <si>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</si>
  <si>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Consejo Quintanarroense de Humanidades, Ciencias y Tecnologías.                                                                                       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</si>
  <si>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</si>
  <si>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</si>
  <si>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</si>
  <si>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>Entidades Paraestatales Empresariales No Financieras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</si>
  <si>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</si>
  <si>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</si>
  <si>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</si>
  <si>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</si>
  <si>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</si>
  <si>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</si>
  <si>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 xml:space="preserve">Instituto para el Desarrollo y Financiamiento del Estado de Quintana Roo                                                                              </t>
  </si>
  <si>
    <t>Fideicomisos Financieros Públicos con Participación
Estatal Mayoritaria</t>
  </si>
  <si>
    <t>Sector Público Municipal</t>
  </si>
  <si>
    <t>Organo Ejecutivo Municipal (Ayuntamiento)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</si>
  <si>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</si>
  <si>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</si>
  <si>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Isla Mujeres          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</si>
  <si>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</si>
  <si>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</si>
  <si>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</si>
  <si>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</si>
  <si>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Solidaridad    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</si>
  <si>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</si>
  <si>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</si>
  <si>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</si>
  <si>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>II. Gasto Etiquetado</t>
  </si>
  <si>
    <t>Total del Gasto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</si>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</sst>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[$€-2]* #,##0.00_-;\-[$€-2]* #,##0.00_-;_-[$€-2]* &quot;-&quot;??_-"/>
  </numFmts>
  <fonts count="3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1" tint="0.499984740745262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0"/>
      <color rgb="FF0070C0"/>
      <name val="Arial Narrow"/>
      <family val="2"/>
    </font>
    <font>
      <sz val="11"/>
      <color theme="5" tint="-0.249977111117893"/>
      <name val="Calibri"/>
      <family val="2"/>
      <scheme val="minor"/>
    </font>
    <font>
      <sz val="20"/>
      <color rgb="FFA7AAAD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0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C0BCB4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F1F0EF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4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165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NumberFormat="1" applyFont="1"/>
    <xf numFmtId="43" fontId="0" fillId="0" borderId="0" xfId="1" applyFont="1"/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3" fontId="8" fillId="3" borderId="15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43" fontId="11" fillId="4" borderId="8" xfId="1" applyNumberFormat="1" applyFont="1" applyFill="1" applyBorder="1" applyAlignment="1"/>
    <xf numFmtId="43" fontId="11" fillId="4" borderId="9" xfId="1" applyNumberFormat="1" applyFont="1" applyFill="1" applyBorder="1" applyAlignment="1"/>
    <xf numFmtId="0" fontId="8" fillId="5" borderId="7" xfId="2" applyFont="1" applyFill="1" applyBorder="1" applyAlignment="1">
      <alignment wrapText="1"/>
    </xf>
    <xf numFmtId="43" fontId="8" fillId="5" borderId="16" xfId="1" applyNumberFormat="1" applyFont="1" applyFill="1" applyBorder="1" applyAlignment="1"/>
    <xf numFmtId="43" fontId="8" fillId="5" borderId="8" xfId="1" applyNumberFormat="1" applyFont="1" applyFill="1" applyBorder="1" applyAlignment="1"/>
    <xf numFmtId="43" fontId="8" fillId="5" borderId="9" xfId="1" applyNumberFormat="1" applyFont="1" applyFill="1" applyBorder="1" applyAlignment="1"/>
    <xf numFmtId="0" fontId="12" fillId="0" borderId="0" xfId="0" applyFont="1"/>
    <xf numFmtId="0" fontId="8" fillId="6" borderId="17" xfId="0" applyFont="1" applyFill="1" applyBorder="1" applyAlignment="1">
      <alignment horizontal="left" wrapText="1" indent="1"/>
    </xf>
    <xf numFmtId="43" fontId="11" fillId="6" borderId="15" xfId="1" applyNumberFormat="1" applyFont="1" applyFill="1" applyBorder="1" applyAlignment="1"/>
    <xf numFmtId="43" fontId="11" fillId="6" borderId="18" xfId="1" applyNumberFormat="1" applyFont="1" applyFill="1" applyBorder="1" applyAlignment="1"/>
    <xf numFmtId="0" fontId="8" fillId="7" borderId="17" xfId="0" applyFont="1" applyFill="1" applyBorder="1" applyAlignment="1">
      <alignment horizontal="left" wrapText="1" indent="2"/>
    </xf>
    <xf numFmtId="43" fontId="11" fillId="7" borderId="15" xfId="1" applyNumberFormat="1" applyFont="1" applyFill="1" applyBorder="1" applyAlignment="1"/>
    <xf numFmtId="43" fontId="11" fillId="7" borderId="18" xfId="1" applyNumberFormat="1" applyFont="1" applyFill="1" applyBorder="1" applyAlignment="1"/>
    <xf numFmtId="0" fontId="8" fillId="8" borderId="17" xfId="0" applyFont="1" applyFill="1" applyBorder="1" applyAlignment="1">
      <alignment horizontal="left" wrapText="1" indent="3"/>
    </xf>
    <xf numFmtId="43" fontId="11" fillId="8" borderId="15" xfId="1" applyNumberFormat="1" applyFont="1" applyFill="1" applyBorder="1" applyAlignment="1"/>
    <xf numFmtId="43" fontId="11" fillId="8" borderId="18" xfId="1" applyNumberFormat="1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wrapText="1" indent="4"/>
    </xf>
    <xf numFmtId="43" fontId="11" fillId="0" borderId="15" xfId="1" applyNumberFormat="1" applyFont="1" applyFill="1" applyBorder="1" applyAlignment="1"/>
    <xf numFmtId="43" fontId="11" fillId="0" borderId="18" xfId="1" applyNumberFormat="1" applyFont="1" applyFill="1" applyBorder="1" applyAlignment="1"/>
    <xf numFmtId="0" fontId="12" fillId="0" borderId="0" xfId="0" applyFont="1" applyFill="1"/>
    <xf numFmtId="0" fontId="13" fillId="0" borderId="17" xfId="0" applyFont="1" applyFill="1" applyBorder="1" applyAlignment="1">
      <alignment horizontal="left" wrapText="1" indent="5"/>
    </xf>
    <xf numFmtId="43" fontId="9" fillId="0" borderId="15" xfId="1" applyNumberFormat="1" applyFont="1" applyFill="1" applyBorder="1" applyAlignment="1"/>
    <xf numFmtId="43" fontId="9" fillId="0" borderId="18" xfId="1" applyNumberFormat="1" applyFont="1" applyFill="1" applyBorder="1" applyAlignment="1"/>
    <xf numFmtId="0" fontId="4" fillId="0" borderId="0" xfId="0" applyFont="1"/>
    <xf numFmtId="0" fontId="15" fillId="0" borderId="17" xfId="0" applyFont="1" applyFill="1" applyBorder="1" applyAlignment="1">
      <alignment horizontal="left" wrapText="1" indent="6"/>
    </xf>
    <xf numFmtId="43" fontId="15" fillId="0" borderId="15" xfId="1" applyNumberFormat="1" applyFont="1" applyFill="1" applyBorder="1" applyAlignment="1"/>
    <xf numFmtId="43" fontId="15" fillId="0" borderId="18" xfId="1" applyNumberFormat="1" applyFont="1" applyFill="1" applyBorder="1" applyAlignment="1"/>
    <xf numFmtId="0" fontId="0" fillId="0" borderId="0" xfId="0" applyFill="1"/>
    <xf numFmtId="0" fontId="9" fillId="0" borderId="17" xfId="0" applyFont="1" applyFill="1" applyBorder="1" applyAlignment="1">
      <alignment horizontal="left" wrapText="1" indent="5"/>
    </xf>
    <xf numFmtId="0" fontId="13" fillId="0" borderId="10" xfId="0" applyFont="1" applyFill="1" applyBorder="1" applyAlignment="1">
      <alignment horizontal="left" wrapText="1" indent="5"/>
    </xf>
    <xf numFmtId="0" fontId="8" fillId="0" borderId="4" xfId="0" applyFont="1" applyFill="1" applyBorder="1" applyAlignment="1">
      <alignment wrapText="1"/>
    </xf>
    <xf numFmtId="43" fontId="11" fillId="0" borderId="5" xfId="1" applyNumberFormat="1" applyFont="1" applyFill="1" applyBorder="1" applyAlignment="1"/>
    <xf numFmtId="43" fontId="11" fillId="0" borderId="6" xfId="1" applyNumberFormat="1" applyFont="1" applyFill="1" applyBorder="1" applyAlignment="1"/>
    <xf numFmtId="164" fontId="11" fillId="3" borderId="19" xfId="0" applyNumberFormat="1" applyFont="1" applyFill="1" applyBorder="1" applyAlignment="1">
      <alignment horizontal="left" wrapText="1" indent="1"/>
    </xf>
    <xf numFmtId="43" fontId="11" fillId="3" borderId="20" xfId="1" applyNumberFormat="1" applyFont="1" applyFill="1" applyBorder="1" applyAlignment="1"/>
    <xf numFmtId="43" fontId="11" fillId="3" borderId="21" xfId="1" applyNumberFormat="1" applyFont="1" applyFill="1" applyBorder="1" applyAlignment="1"/>
    <xf numFmtId="0" fontId="13" fillId="0" borderId="0" xfId="0" applyFont="1" applyAlignment="1"/>
    <xf numFmtId="43" fontId="9" fillId="0" borderId="0" xfId="1" applyNumberFormat="1" applyFont="1"/>
    <xf numFmtId="0" fontId="21" fillId="0" borderId="0" xfId="0" applyFont="1" applyAlignment="1"/>
    <xf numFmtId="43" fontId="17" fillId="0" borderId="0" xfId="1" applyNumberFormat="1" applyFont="1"/>
    <xf numFmtId="0" fontId="5" fillId="0" borderId="0" xfId="0" applyFont="1" applyFill="1" applyAlignment="1">
      <alignment horizontal="left" vertical="center"/>
    </xf>
    <xf numFmtId="0" fontId="10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quotePrefix="1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/>
    <xf numFmtId="0" fontId="4" fillId="0" borderId="0" xfId="0" applyFont="1" applyFill="1" applyAlignment="1">
      <alignment horizontal="left"/>
    </xf>
    <xf numFmtId="0" fontId="13" fillId="0" borderId="4" xfId="0" applyFont="1" applyFill="1" applyBorder="1" applyAlignment="1">
      <alignment horizontal="left" wrapText="1" indent="5"/>
    </xf>
    <xf numFmtId="43" fontId="9" fillId="0" borderId="5" xfId="1" applyNumberFormat="1" applyFont="1" applyFill="1" applyBorder="1" applyAlignment="1"/>
    <xf numFmtId="43" fontId="9" fillId="0" borderId="6" xfId="1" applyNumberFormat="1" applyFont="1" applyFill="1" applyBorder="1" applyAlignment="1"/>
    <xf numFmtId="0" fontId="13" fillId="0" borderId="22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1" xfId="1" applyNumberFormat="1" applyFont="1" applyFill="1" applyBorder="1" applyAlignment="1">
      <alignment horizontal="center" vertical="center" wrapText="1"/>
    </xf>
    <xf numFmtId="43" fontId="8" fillId="3" borderId="12" xfId="1" applyNumberFormat="1" applyFont="1" applyFill="1" applyBorder="1" applyAlignment="1">
      <alignment horizontal="center" vertical="center" wrapText="1"/>
    </xf>
    <xf numFmtId="43" fontId="8" fillId="3" borderId="13" xfId="1" applyNumberFormat="1" applyFont="1" applyFill="1" applyBorder="1" applyAlignment="1">
      <alignment horizontal="center" vertical="center" wrapText="1"/>
    </xf>
    <xf numFmtId="43" fontId="8" fillId="3" borderId="14" xfId="1" applyNumberFormat="1" applyFont="1" applyFill="1" applyBorder="1" applyAlignment="1">
      <alignment horizontal="center" vertical="center" wrapText="1"/>
    </xf>
    <xf numFmtId="43" fontId="8" fillId="3" borderId="9" xfId="1" applyNumberFormat="1" applyFont="1" applyFill="1" applyBorder="1" applyAlignment="1">
      <alignment horizontal="center" vertical="center" wrapText="1"/>
    </xf>
    <xf numFmtId="43" fontId="0" fillId="0" borderId="0" xfId="0" applyNumberFormat="1"/>
  </cellXfs>
  <cellStyles count="159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7 2" xfId="151"/>
    <cellStyle name="Normal 8" xfId="152"/>
    <cellStyle name="Normal 8 2" xfId="153"/>
    <cellStyle name="Normal 8 3" xfId="154"/>
    <cellStyle name="Normal 9" xfId="155"/>
    <cellStyle name="Porcentual 2" xfId="156"/>
    <cellStyle name="Porcentual 3" xfId="157"/>
    <cellStyle name="Título de hoja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831618</xdr:colOff>
      <xdr:row>0</xdr:row>
      <xdr:rowOff>6928</xdr:rowOff>
    </xdr:from>
    <xdr:to>
      <xdr:col>7</xdr:col>
      <xdr:colOff>960524</xdr:colOff>
      <xdr:row>4</xdr:row>
      <xdr:rowOff>114301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8861193" y="6928"/>
          <a:ext cx="2110106" cy="83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76199</xdr:colOff>
      <xdr:row>0</xdr:row>
      <xdr:rowOff>13854</xdr:rowOff>
    </xdr:from>
    <xdr:to>
      <xdr:col>1</xdr:col>
      <xdr:colOff>746759</xdr:colOff>
      <xdr:row>4</xdr:row>
      <xdr:rowOff>121227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809624" y="13854"/>
          <a:ext cx="670560" cy="83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51"/>
  <sheetViews>
    <sheetView showGridLines="0" tabSelected="1" topLeftCell="A143" zoomScale="115" zoomScaleNormal="115" workbookViewId="0">
      <selection activeCell="J153" sqref="J153"/>
    </sheetView>
  </sheetViews>
  <sheetFormatPr baseColWidth="10" defaultColWidth="11" defaultRowHeight="14.25"/>
  <cols>
    <col min="1" max="1" width="9.625" style="62" customWidth="1"/>
    <col min="2" max="2" width="58.5" style="2" customWidth="1"/>
    <col min="3" max="3" width="15.75" style="3" customWidth="1"/>
    <col min="4" max="7" width="13" style="3" customWidth="1"/>
    <col min="8" max="8" width="13.25" style="3" customWidth="1"/>
    <col min="9" max="10" width="12" customWidth="1"/>
  </cols>
  <sheetData>
    <row r="1" spans="1:11">
      <c r="A1" s="1"/>
      <c r="I1" s="4"/>
      <c r="J1" s="4"/>
      <c r="K1" s="4"/>
    </row>
    <row r="2" spans="1:11">
      <c r="A2" s="1"/>
      <c r="I2" s="4"/>
      <c r="J2" s="4"/>
      <c r="K2" s="4"/>
    </row>
    <row r="3" spans="1:11">
      <c r="A3" s="1"/>
      <c r="I3" s="4"/>
      <c r="J3" s="4"/>
      <c r="K3" s="4"/>
    </row>
    <row r="4" spans="1:11">
      <c r="A4" s="1"/>
      <c r="I4" s="4"/>
      <c r="J4" s="4"/>
      <c r="K4" s="4"/>
    </row>
    <row r="5" spans="1:11">
      <c r="A5" s="1"/>
      <c r="I5" s="4"/>
      <c r="J5" s="4"/>
      <c r="K5" s="4"/>
    </row>
    <row r="6" spans="1:11" s="5" customFormat="1" ht="14.25" customHeight="1">
      <c r="A6" s="51"/>
      <c r="B6" s="67" t="s">
        <v>0</v>
      </c>
      <c r="C6" s="68"/>
      <c r="D6" s="68"/>
      <c r="E6" s="68"/>
      <c r="F6" s="68"/>
      <c r="G6" s="68"/>
      <c r="H6" s="69"/>
    </row>
    <row r="7" spans="1:11" s="5" customFormat="1" ht="14.25" customHeight="1">
      <c r="A7" s="51"/>
      <c r="B7" s="70" t="s">
        <v>1</v>
      </c>
      <c r="C7" s="71"/>
      <c r="D7" s="71"/>
      <c r="E7" s="71"/>
      <c r="F7" s="71"/>
      <c r="G7" s="71"/>
      <c r="H7" s="72"/>
    </row>
    <row r="8" spans="1:11" s="5" customFormat="1" ht="14.25" customHeight="1">
      <c r="A8" s="51"/>
      <c r="B8" s="73" t="s">
        <v>2</v>
      </c>
      <c r="C8" s="74"/>
      <c r="D8" s="74"/>
      <c r="E8" s="74"/>
      <c r="F8" s="74"/>
      <c r="G8" s="74"/>
      <c r="H8" s="75"/>
    </row>
    <row r="9" spans="1:11" s="5" customFormat="1" ht="14.25" customHeight="1">
      <c r="A9" s="51"/>
      <c r="B9" s="76" t="s">
        <v>120</v>
      </c>
      <c r="C9" s="74"/>
      <c r="D9" s="74"/>
      <c r="E9" s="74"/>
      <c r="F9" s="74"/>
      <c r="G9" s="74"/>
      <c r="H9" s="75"/>
    </row>
    <row r="10" spans="1:11" s="5" customFormat="1" ht="14.25" customHeight="1">
      <c r="A10" s="51"/>
      <c r="B10" s="77" t="s">
        <v>3</v>
      </c>
      <c r="C10" s="78"/>
      <c r="D10" s="78"/>
      <c r="E10" s="78"/>
      <c r="F10" s="78"/>
      <c r="G10" s="78"/>
      <c r="H10" s="79"/>
    </row>
    <row r="11" spans="1:11" s="5" customFormat="1" ht="21" customHeight="1">
      <c r="A11" s="51"/>
      <c r="B11" s="80" t="s">
        <v>4</v>
      </c>
      <c r="C11" s="82" t="s">
        <v>5</v>
      </c>
      <c r="D11" s="83"/>
      <c r="E11" s="83"/>
      <c r="F11" s="83"/>
      <c r="G11" s="84"/>
      <c r="H11" s="85" t="s">
        <v>6</v>
      </c>
    </row>
    <row r="12" spans="1:11" s="8" customFormat="1" ht="28.5" customHeight="1">
      <c r="A12" s="6"/>
      <c r="B12" s="81"/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86"/>
    </row>
    <row r="13" spans="1:11" s="8" customFormat="1" ht="15">
      <c r="A13" s="52"/>
      <c r="B13" s="9" t="s">
        <v>12</v>
      </c>
      <c r="C13" s="10">
        <f t="shared" ref="C13:H13" si="0">C14+C109</f>
        <v>34666625856</v>
      </c>
      <c r="D13" s="10">
        <f t="shared" si="0"/>
        <v>2438817462.6900001</v>
      </c>
      <c r="E13" s="10">
        <f t="shared" si="0"/>
        <v>37105443318.689995</v>
      </c>
      <c r="F13" s="10">
        <f t="shared" si="0"/>
        <v>6299081975.5599995</v>
      </c>
      <c r="G13" s="10">
        <f t="shared" si="0"/>
        <v>5987776403.3999996</v>
      </c>
      <c r="H13" s="11">
        <f t="shared" si="0"/>
        <v>30806361343.130001</v>
      </c>
    </row>
    <row r="14" spans="1:11" s="16" customFormat="1" ht="15">
      <c r="A14" s="26"/>
      <c r="B14" s="12" t="s">
        <v>13</v>
      </c>
      <c r="C14" s="13">
        <f t="shared" ref="C14:H14" si="1">C15+C102</f>
        <v>29742486510</v>
      </c>
      <c r="D14" s="14">
        <f t="shared" si="1"/>
        <v>2407448227.75</v>
      </c>
      <c r="E14" s="14">
        <f t="shared" si="1"/>
        <v>32149934737.749996</v>
      </c>
      <c r="F14" s="14">
        <f t="shared" si="1"/>
        <v>4876216368.6199999</v>
      </c>
      <c r="G14" s="14">
        <f t="shared" si="1"/>
        <v>4564910796.46</v>
      </c>
      <c r="H14" s="15">
        <f t="shared" si="1"/>
        <v>27273718369.130001</v>
      </c>
    </row>
    <row r="15" spans="1:11" s="16" customFormat="1" ht="15">
      <c r="A15" s="26"/>
      <c r="B15" s="17" t="s">
        <v>14</v>
      </c>
      <c r="C15" s="18">
        <f t="shared" ref="C15:H15" si="2">C16+C95</f>
        <v>29731495526</v>
      </c>
      <c r="D15" s="18">
        <f t="shared" si="2"/>
        <v>2407350715.1799998</v>
      </c>
      <c r="E15" s="18">
        <f t="shared" si="2"/>
        <v>32138846241.179996</v>
      </c>
      <c r="F15" s="18">
        <f t="shared" si="2"/>
        <v>4873350958.75</v>
      </c>
      <c r="G15" s="18">
        <f t="shared" si="2"/>
        <v>4562045386.5900002</v>
      </c>
      <c r="H15" s="19">
        <f t="shared" si="2"/>
        <v>27265495282.43</v>
      </c>
    </row>
    <row r="16" spans="1:11" s="16" customFormat="1" ht="15">
      <c r="A16" s="26"/>
      <c r="B16" s="20" t="s">
        <v>15</v>
      </c>
      <c r="C16" s="21">
        <f t="shared" ref="C16:H16" si="3">C17+C52+C94</f>
        <v>29731495526</v>
      </c>
      <c r="D16" s="21">
        <f t="shared" si="3"/>
        <v>2407350715.1799998</v>
      </c>
      <c r="E16" s="21">
        <f t="shared" si="3"/>
        <v>32138846241.179996</v>
      </c>
      <c r="F16" s="21">
        <f t="shared" si="3"/>
        <v>4873350958.75</v>
      </c>
      <c r="G16" s="21">
        <f t="shared" si="3"/>
        <v>4562045386.5900002</v>
      </c>
      <c r="H16" s="22">
        <f t="shared" si="3"/>
        <v>27265495282.43</v>
      </c>
    </row>
    <row r="17" spans="1:8" s="16" customFormat="1" ht="15">
      <c r="A17" s="26"/>
      <c r="B17" s="23" t="s">
        <v>16</v>
      </c>
      <c r="C17" s="24">
        <f t="shared" ref="C17:H17" si="4">C18+SUM(C42:C44)</f>
        <v>21853502695</v>
      </c>
      <c r="D17" s="24">
        <f t="shared" si="4"/>
        <v>2822165988.1599998</v>
      </c>
      <c r="E17" s="24">
        <f t="shared" si="4"/>
        <v>24675668683.159996</v>
      </c>
      <c r="F17" s="24">
        <f t="shared" si="4"/>
        <v>3380081952.71</v>
      </c>
      <c r="G17" s="24">
        <f t="shared" si="4"/>
        <v>3093175303.2199998</v>
      </c>
      <c r="H17" s="25">
        <f t="shared" si="4"/>
        <v>21295586730.450001</v>
      </c>
    </row>
    <row r="18" spans="1:8" s="30" customFormat="1" ht="15">
      <c r="A18" s="26"/>
      <c r="B18" s="27" t="s">
        <v>17</v>
      </c>
      <c r="C18" s="28">
        <f>SUM(C19:C36)+C41</f>
        <v>17958529107</v>
      </c>
      <c r="D18" s="28">
        <f t="shared" ref="D18:H18" si="5">SUM(D19:D36)+D41</f>
        <v>2564632806.5099998</v>
      </c>
      <c r="E18" s="28">
        <f t="shared" si="5"/>
        <v>20523161913.509998</v>
      </c>
      <c r="F18" s="28">
        <f t="shared" si="5"/>
        <v>2442394450.4499998</v>
      </c>
      <c r="G18" s="28">
        <f t="shared" si="5"/>
        <v>2203686193.3399997</v>
      </c>
      <c r="H18" s="29">
        <f t="shared" si="5"/>
        <v>18080767463.060001</v>
      </c>
    </row>
    <row r="19" spans="1:8" s="16" customFormat="1" ht="15">
      <c r="A19" s="53"/>
      <c r="B19" s="31" t="s">
        <v>18</v>
      </c>
      <c r="C19" s="32">
        <v>263961450</v>
      </c>
      <c r="D19" s="32">
        <v>5007336.6299999924</v>
      </c>
      <c r="E19" s="32">
        <v>268968786.63</v>
      </c>
      <c r="F19" s="32">
        <v>23312424.040000033</v>
      </c>
      <c r="G19" s="32">
        <v>21691842.480000023</v>
      </c>
      <c r="H19" s="33">
        <f>E19-F19</f>
        <v>245656362.58999997</v>
      </c>
    </row>
    <row r="20" spans="1:8">
      <c r="A20" s="53"/>
      <c r="B20" s="31" t="s">
        <v>19</v>
      </c>
      <c r="C20" s="32">
        <v>187186970</v>
      </c>
      <c r="D20" s="32">
        <v>383068599.18999994</v>
      </c>
      <c r="E20" s="32">
        <v>570255569.18999898</v>
      </c>
      <c r="F20" s="32">
        <v>71644340.200000063</v>
      </c>
      <c r="G20" s="32">
        <v>63256522.680000037</v>
      </c>
      <c r="H20" s="33">
        <f t="shared" ref="H20:H35" si="6">E20-F20</f>
        <v>498611228.98999894</v>
      </c>
    </row>
    <row r="21" spans="1:8">
      <c r="A21" s="53"/>
      <c r="B21" s="31" t="s">
        <v>20</v>
      </c>
      <c r="C21" s="32">
        <v>504521896</v>
      </c>
      <c r="D21" s="32">
        <v>48626338.029999956</v>
      </c>
      <c r="E21" s="32">
        <v>553148234.02999938</v>
      </c>
      <c r="F21" s="32">
        <v>74047411.930000097</v>
      </c>
      <c r="G21" s="32">
        <v>71381623.250000149</v>
      </c>
      <c r="H21" s="33">
        <f t="shared" si="6"/>
        <v>479100822.09999931</v>
      </c>
    </row>
    <row r="22" spans="1:8">
      <c r="A22" s="53"/>
      <c r="B22" s="31" t="s">
        <v>21</v>
      </c>
      <c r="C22" s="32">
        <v>122761501</v>
      </c>
      <c r="D22" s="32">
        <v>6768577.9500000002</v>
      </c>
      <c r="E22" s="32">
        <v>129530078.95000008</v>
      </c>
      <c r="F22" s="32">
        <v>12000203.080000009</v>
      </c>
      <c r="G22" s="32">
        <v>11084927.490000004</v>
      </c>
      <c r="H22" s="33">
        <f t="shared" si="6"/>
        <v>117529875.87000006</v>
      </c>
    </row>
    <row r="23" spans="1:8">
      <c r="A23" s="53"/>
      <c r="B23" s="31" t="s">
        <v>22</v>
      </c>
      <c r="C23" s="32">
        <v>1900343709</v>
      </c>
      <c r="D23" s="32">
        <v>277448240.88999993</v>
      </c>
      <c r="E23" s="32">
        <v>2177791949.8900018</v>
      </c>
      <c r="F23" s="32">
        <v>377743957.03000015</v>
      </c>
      <c r="G23" s="32">
        <v>319172067.13999975</v>
      </c>
      <c r="H23" s="33">
        <f t="shared" si="6"/>
        <v>1800047992.8600016</v>
      </c>
    </row>
    <row r="24" spans="1:8">
      <c r="A24" s="53"/>
      <c r="B24" s="31" t="s">
        <v>23</v>
      </c>
      <c r="C24" s="32">
        <v>172432305</v>
      </c>
      <c r="D24" s="32">
        <v>9278249.6999999937</v>
      </c>
      <c r="E24" s="32">
        <v>181710554.70000023</v>
      </c>
      <c r="F24" s="32">
        <v>22585997.680000007</v>
      </c>
      <c r="G24" s="32">
        <v>19970538.970000003</v>
      </c>
      <c r="H24" s="33">
        <f t="shared" si="6"/>
        <v>159124557.02000022</v>
      </c>
    </row>
    <row r="25" spans="1:8">
      <c r="A25" s="53"/>
      <c r="B25" s="31" t="s">
        <v>24</v>
      </c>
      <c r="C25" s="32">
        <v>221288236</v>
      </c>
      <c r="D25" s="32">
        <v>-44804410.220000014</v>
      </c>
      <c r="E25" s="32">
        <v>176483825.7799997</v>
      </c>
      <c r="F25" s="32">
        <v>15744162.950000016</v>
      </c>
      <c r="G25" s="32">
        <v>13889520.170000013</v>
      </c>
      <c r="H25" s="33">
        <f t="shared" si="6"/>
        <v>160739662.82999969</v>
      </c>
    </row>
    <row r="26" spans="1:8">
      <c r="A26" s="53"/>
      <c r="B26" s="31" t="s">
        <v>25</v>
      </c>
      <c r="C26" s="32">
        <v>724409897</v>
      </c>
      <c r="D26" s="32">
        <v>2415641.6799999992</v>
      </c>
      <c r="E26" s="32">
        <v>726825538.68000019</v>
      </c>
      <c r="F26" s="32">
        <v>23992410.930000011</v>
      </c>
      <c r="G26" s="32">
        <v>23605475.280000005</v>
      </c>
      <c r="H26" s="33">
        <f t="shared" si="6"/>
        <v>702833127.75000012</v>
      </c>
    </row>
    <row r="27" spans="1:8">
      <c r="A27" s="54"/>
      <c r="B27" s="31" t="s">
        <v>26</v>
      </c>
      <c r="C27" s="32">
        <v>256806923</v>
      </c>
      <c r="D27" s="32">
        <v>5826332.2200000035</v>
      </c>
      <c r="E27" s="32">
        <v>262633255.21999982</v>
      </c>
      <c r="F27" s="32">
        <v>12364296.860000009</v>
      </c>
      <c r="G27" s="32">
        <v>11685971.250000006</v>
      </c>
      <c r="H27" s="33">
        <f t="shared" si="6"/>
        <v>250268958.35999981</v>
      </c>
    </row>
    <row r="28" spans="1:8" s="34" customFormat="1">
      <c r="A28" s="53"/>
      <c r="B28" s="31" t="s">
        <v>27</v>
      </c>
      <c r="C28" s="32">
        <v>133754133</v>
      </c>
      <c r="D28" s="32">
        <v>7097632.1600000123</v>
      </c>
      <c r="E28" s="32">
        <v>140851765.16000009</v>
      </c>
      <c r="F28" s="32">
        <v>26343783.729999989</v>
      </c>
      <c r="G28" s="32">
        <v>25379728.529999986</v>
      </c>
      <c r="H28" s="33">
        <f t="shared" si="6"/>
        <v>114507981.4300001</v>
      </c>
    </row>
    <row r="29" spans="1:8">
      <c r="A29" s="53"/>
      <c r="B29" s="31" t="s">
        <v>28</v>
      </c>
      <c r="C29" s="32">
        <v>861419017</v>
      </c>
      <c r="D29" s="32">
        <v>1137594.3100000003</v>
      </c>
      <c r="E29" s="32">
        <v>862556611.30999935</v>
      </c>
      <c r="F29" s="32">
        <v>76159245.580000028</v>
      </c>
      <c r="G29" s="32">
        <v>73214286.080000013</v>
      </c>
      <c r="H29" s="33">
        <f t="shared" si="6"/>
        <v>786397365.7299993</v>
      </c>
    </row>
    <row r="30" spans="1:8">
      <c r="A30" s="53"/>
      <c r="B30" s="31" t="s">
        <v>29</v>
      </c>
      <c r="C30" s="32">
        <v>382486992</v>
      </c>
      <c r="D30" s="32">
        <v>5145212.500000041</v>
      </c>
      <c r="E30" s="32">
        <v>387632204.49999893</v>
      </c>
      <c r="F30" s="32">
        <v>36198790.239999928</v>
      </c>
      <c r="G30" s="32">
        <v>34373683.969999969</v>
      </c>
      <c r="H30" s="33">
        <f t="shared" si="6"/>
        <v>351433414.25999898</v>
      </c>
    </row>
    <row r="31" spans="1:8">
      <c r="A31" s="53"/>
      <c r="B31" s="31" t="s">
        <v>30</v>
      </c>
      <c r="C31" s="32">
        <v>359104451</v>
      </c>
      <c r="D31" s="32">
        <v>155088614.59000003</v>
      </c>
      <c r="E31" s="32">
        <v>514193065.5899995</v>
      </c>
      <c r="F31" s="32">
        <v>161317228.07999992</v>
      </c>
      <c r="G31" s="32">
        <v>118153735.53999996</v>
      </c>
      <c r="H31" s="33">
        <f t="shared" si="6"/>
        <v>352875837.50999957</v>
      </c>
    </row>
    <row r="32" spans="1:8">
      <c r="A32" s="53"/>
      <c r="B32" s="31" t="s">
        <v>31</v>
      </c>
      <c r="C32" s="32">
        <v>1491129042</v>
      </c>
      <c r="D32" s="32">
        <v>143217747.48999989</v>
      </c>
      <c r="E32" s="32">
        <v>1634346789.49</v>
      </c>
      <c r="F32" s="32">
        <v>57941340.809999928</v>
      </c>
      <c r="G32" s="32">
        <v>27163761.530000005</v>
      </c>
      <c r="H32" s="33">
        <f t="shared" si="6"/>
        <v>1576405448.6800001</v>
      </c>
    </row>
    <row r="33" spans="1:8">
      <c r="A33" s="55"/>
      <c r="B33" s="31" t="s">
        <v>32</v>
      </c>
      <c r="C33" s="32">
        <v>150124023</v>
      </c>
      <c r="D33" s="32">
        <v>8607332.0499999933</v>
      </c>
      <c r="E33" s="32">
        <v>158731355.04999974</v>
      </c>
      <c r="F33" s="32">
        <v>69222626.420000002</v>
      </c>
      <c r="G33" s="32">
        <v>68839992.859999985</v>
      </c>
      <c r="H33" s="33">
        <f t="shared" si="6"/>
        <v>89508728.629999742</v>
      </c>
    </row>
    <row r="34" spans="1:8">
      <c r="A34" s="55"/>
      <c r="B34" s="31" t="s">
        <v>33</v>
      </c>
      <c r="C34" s="32">
        <v>3903302189</v>
      </c>
      <c r="D34" s="32">
        <v>295224545.30000031</v>
      </c>
      <c r="E34" s="32">
        <v>4198526734.3000002</v>
      </c>
      <c r="F34" s="32">
        <v>577255027.41999924</v>
      </c>
      <c r="G34" s="32">
        <v>499798780.85999966</v>
      </c>
      <c r="H34" s="33">
        <f t="shared" si="6"/>
        <v>3621271706.8800011</v>
      </c>
    </row>
    <row r="35" spans="1:8">
      <c r="A35" s="55"/>
      <c r="B35" s="31" t="s">
        <v>34</v>
      </c>
      <c r="C35" s="32">
        <v>841955461</v>
      </c>
      <c r="D35" s="32">
        <v>4098690.0199999982</v>
      </c>
      <c r="E35" s="32">
        <v>846054151.02000248</v>
      </c>
      <c r="F35" s="32">
        <v>109454083.64</v>
      </c>
      <c r="G35" s="32">
        <v>105956615.43000001</v>
      </c>
      <c r="H35" s="33">
        <f t="shared" si="6"/>
        <v>736600067.3800025</v>
      </c>
    </row>
    <row r="36" spans="1:8" s="16" customFormat="1" ht="15">
      <c r="A36" s="26"/>
      <c r="B36" s="31" t="s">
        <v>35</v>
      </c>
      <c r="C36" s="28">
        <f>SUM(C37:C40)</f>
        <v>2509185614</v>
      </c>
      <c r="D36" s="28">
        <f t="shared" ref="D36:H36" si="7">SUM(D37:D40)</f>
        <v>1251380532.02</v>
      </c>
      <c r="E36" s="28">
        <f t="shared" si="7"/>
        <v>3760566146.02</v>
      </c>
      <c r="F36" s="28">
        <f t="shared" si="7"/>
        <v>171857309.01999998</v>
      </c>
      <c r="G36" s="28">
        <f t="shared" si="7"/>
        <v>171857309.01999998</v>
      </c>
      <c r="H36" s="29">
        <f t="shared" si="7"/>
        <v>3588708837</v>
      </c>
    </row>
    <row r="37" spans="1:8">
      <c r="A37" s="53"/>
      <c r="B37" s="35" t="s">
        <v>36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7">
        <f t="shared" ref="H37:H43" si="8">E37-F37</f>
        <v>0</v>
      </c>
    </row>
    <row r="38" spans="1:8">
      <c r="A38" s="53"/>
      <c r="B38" s="35" t="s">
        <v>37</v>
      </c>
      <c r="C38" s="36">
        <v>299250000</v>
      </c>
      <c r="D38" s="36">
        <v>780000000</v>
      </c>
      <c r="E38" s="36">
        <v>1079250000</v>
      </c>
      <c r="F38" s="36">
        <v>0</v>
      </c>
      <c r="G38" s="36">
        <v>0</v>
      </c>
      <c r="H38" s="37">
        <f t="shared" si="8"/>
        <v>1079250000</v>
      </c>
    </row>
    <row r="39" spans="1:8">
      <c r="A39" s="53"/>
      <c r="B39" s="35" t="s">
        <v>38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7">
        <f t="shared" si="8"/>
        <v>0</v>
      </c>
    </row>
    <row r="40" spans="1:8">
      <c r="A40" s="53"/>
      <c r="B40" s="35" t="s">
        <v>39</v>
      </c>
      <c r="C40" s="36">
        <v>2209935614</v>
      </c>
      <c r="D40" s="36">
        <v>471380532.01999998</v>
      </c>
      <c r="E40" s="36">
        <v>2681316146.02</v>
      </c>
      <c r="F40" s="36">
        <v>171857309.01999998</v>
      </c>
      <c r="G40" s="36">
        <v>171857309.01999998</v>
      </c>
      <c r="H40" s="37">
        <f t="shared" si="8"/>
        <v>2509458837</v>
      </c>
    </row>
    <row r="41" spans="1:8">
      <c r="A41" s="53"/>
      <c r="B41" s="31" t="s">
        <v>40</v>
      </c>
      <c r="C41" s="28">
        <v>2972355298</v>
      </c>
      <c r="D41" s="28">
        <v>-3.2596290111541748E-9</v>
      </c>
      <c r="E41" s="28">
        <v>2972355298</v>
      </c>
      <c r="F41" s="28">
        <v>523209810.81</v>
      </c>
      <c r="G41" s="28">
        <v>523209810.81</v>
      </c>
      <c r="H41" s="29">
        <f t="shared" si="8"/>
        <v>2449145487.1900001</v>
      </c>
    </row>
    <row r="42" spans="1:8" s="38" customFormat="1">
      <c r="A42" s="26"/>
      <c r="B42" s="27" t="s">
        <v>41</v>
      </c>
      <c r="C42" s="28">
        <v>760863984</v>
      </c>
      <c r="D42" s="28">
        <v>512490</v>
      </c>
      <c r="E42" s="28">
        <v>761376474</v>
      </c>
      <c r="F42" s="28">
        <v>172615529</v>
      </c>
      <c r="G42" s="28">
        <v>172615529</v>
      </c>
      <c r="H42" s="29">
        <f t="shared" si="8"/>
        <v>588760945</v>
      </c>
    </row>
    <row r="43" spans="1:8" s="30" customFormat="1" ht="15">
      <c r="A43" s="26"/>
      <c r="B43" s="27" t="s">
        <v>42</v>
      </c>
      <c r="C43" s="28">
        <v>959674402</v>
      </c>
      <c r="D43" s="28">
        <v>7.4505805969238281E-9</v>
      </c>
      <c r="E43" s="28">
        <v>959674402</v>
      </c>
      <c r="F43" s="28">
        <v>203868225</v>
      </c>
      <c r="G43" s="28">
        <v>203868225</v>
      </c>
      <c r="H43" s="29">
        <f t="shared" si="8"/>
        <v>755806177</v>
      </c>
    </row>
    <row r="44" spans="1:8" s="30" customFormat="1" ht="15">
      <c r="A44" s="26"/>
      <c r="B44" s="27" t="s">
        <v>43</v>
      </c>
      <c r="C44" s="28">
        <f>SUM(C45:C51)</f>
        <v>2174435202</v>
      </c>
      <c r="D44" s="28">
        <f t="shared" ref="D44:H44" si="9">SUM(D45:D51)</f>
        <v>257020691.65000001</v>
      </c>
      <c r="E44" s="28">
        <f t="shared" si="9"/>
        <v>2431455893.6499996</v>
      </c>
      <c r="F44" s="28">
        <f t="shared" si="9"/>
        <v>561203748.25999999</v>
      </c>
      <c r="G44" s="28">
        <f t="shared" si="9"/>
        <v>513005355.88</v>
      </c>
      <c r="H44" s="29">
        <f t="shared" si="9"/>
        <v>1870252145.3899999</v>
      </c>
    </row>
    <row r="45" spans="1:8">
      <c r="A45" s="53"/>
      <c r="B45" s="31" t="s">
        <v>44</v>
      </c>
      <c r="C45" s="32">
        <v>187160307</v>
      </c>
      <c r="D45" s="32">
        <v>33725790.920000002</v>
      </c>
      <c r="E45" s="32">
        <v>220886097.92000002</v>
      </c>
      <c r="F45" s="32">
        <v>80524697.920000002</v>
      </c>
      <c r="G45" s="32">
        <v>80524697.920000002</v>
      </c>
      <c r="H45" s="33">
        <f t="shared" ref="H45:H51" si="10">E45-F45</f>
        <v>140361400</v>
      </c>
    </row>
    <row r="46" spans="1:8">
      <c r="A46" s="53"/>
      <c r="B46" s="31" t="s">
        <v>45</v>
      </c>
      <c r="C46" s="32">
        <v>75842327</v>
      </c>
      <c r="D46" s="32">
        <v>273168.14000000013</v>
      </c>
      <c r="E46" s="32">
        <v>76115495.140000001</v>
      </c>
      <c r="F46" s="32">
        <v>16113886.140000001</v>
      </c>
      <c r="G46" s="32">
        <v>16113886.140000001</v>
      </c>
      <c r="H46" s="33">
        <f t="shared" si="10"/>
        <v>60001609</v>
      </c>
    </row>
    <row r="47" spans="1:8">
      <c r="A47" s="53"/>
      <c r="B47" s="31" t="s">
        <v>46</v>
      </c>
      <c r="C47" s="32">
        <v>42110135</v>
      </c>
      <c r="D47" s="32">
        <v>397197.6</v>
      </c>
      <c r="E47" s="32">
        <v>42507332.600000001</v>
      </c>
      <c r="F47" s="32">
        <v>9306026.5999999996</v>
      </c>
      <c r="G47" s="32">
        <v>9306026.5999999996</v>
      </c>
      <c r="H47" s="33">
        <f t="shared" si="10"/>
        <v>33201306</v>
      </c>
    </row>
    <row r="48" spans="1:8" ht="30" customHeight="1">
      <c r="A48" s="53"/>
      <c r="B48" s="31" t="s">
        <v>47</v>
      </c>
      <c r="C48" s="32">
        <v>53738613</v>
      </c>
      <c r="D48" s="32">
        <v>747995.39</v>
      </c>
      <c r="E48" s="32">
        <v>54486608.390000001</v>
      </c>
      <c r="F48" s="32">
        <v>11172954.390000001</v>
      </c>
      <c r="G48" s="32">
        <v>11172954.390000001</v>
      </c>
      <c r="H48" s="33">
        <f t="shared" si="10"/>
        <v>43313654</v>
      </c>
    </row>
    <row r="49" spans="1:8">
      <c r="A49" s="53"/>
      <c r="B49" s="31" t="s">
        <v>48</v>
      </c>
      <c r="C49" s="32">
        <v>1645583843</v>
      </c>
      <c r="D49" s="32">
        <v>217360841.91999999</v>
      </c>
      <c r="E49" s="32">
        <v>1862944684.9199998</v>
      </c>
      <c r="F49" s="32">
        <v>401645903.50999999</v>
      </c>
      <c r="G49" s="32">
        <v>358447511.13</v>
      </c>
      <c r="H49" s="33">
        <f t="shared" si="10"/>
        <v>1461298781.4099998</v>
      </c>
    </row>
    <row r="50" spans="1:8" ht="24" customHeight="1">
      <c r="A50" s="56"/>
      <c r="B50" s="31" t="s">
        <v>49</v>
      </c>
      <c r="C50" s="32">
        <v>110000000</v>
      </c>
      <c r="D50" s="32">
        <v>5666633.6799999997</v>
      </c>
      <c r="E50" s="32">
        <v>115666633.68000001</v>
      </c>
      <c r="F50" s="32">
        <v>29564392.170000002</v>
      </c>
      <c r="G50" s="32">
        <v>24564392.170000002</v>
      </c>
      <c r="H50" s="33">
        <f t="shared" si="10"/>
        <v>86102241.510000005</v>
      </c>
    </row>
    <row r="51" spans="1:8" ht="24" customHeight="1">
      <c r="A51" s="56"/>
      <c r="B51" s="31" t="s">
        <v>50</v>
      </c>
      <c r="C51" s="32">
        <v>59999977</v>
      </c>
      <c r="D51" s="32">
        <v>-1150936</v>
      </c>
      <c r="E51" s="32">
        <v>58849041</v>
      </c>
      <c r="F51" s="32">
        <v>12875887.530000001</v>
      </c>
      <c r="G51" s="32">
        <v>12875887.530000001</v>
      </c>
      <c r="H51" s="33">
        <f t="shared" si="10"/>
        <v>45973153.469999999</v>
      </c>
    </row>
    <row r="52" spans="1:8" s="16" customFormat="1" ht="30.75" customHeight="1">
      <c r="A52" s="26"/>
      <c r="B52" s="23" t="s">
        <v>51</v>
      </c>
      <c r="C52" s="24">
        <f t="shared" ref="C52:H52" si="11">C53+C82+C72+C74+C85+C78+C90</f>
        <v>7877992831</v>
      </c>
      <c r="D52" s="24">
        <f t="shared" si="11"/>
        <v>-414815272.97999996</v>
      </c>
      <c r="E52" s="24">
        <f t="shared" si="11"/>
        <v>7463177558.0199995</v>
      </c>
      <c r="F52" s="24">
        <f t="shared" si="11"/>
        <v>1493269006.04</v>
      </c>
      <c r="G52" s="24">
        <f t="shared" si="11"/>
        <v>1468870083.3700001</v>
      </c>
      <c r="H52" s="25">
        <f t="shared" si="11"/>
        <v>5969908551.9800005</v>
      </c>
    </row>
    <row r="53" spans="1:8" s="30" customFormat="1" ht="15">
      <c r="A53" s="26"/>
      <c r="B53" s="27" t="s">
        <v>52</v>
      </c>
      <c r="C53" s="28">
        <f t="shared" ref="C53:H53" si="12">SUM(C54:C71)</f>
        <v>3273942983</v>
      </c>
      <c r="D53" s="28">
        <f t="shared" si="12"/>
        <v>62260699.180000022</v>
      </c>
      <c r="E53" s="28">
        <f t="shared" si="12"/>
        <v>3336203682.1800003</v>
      </c>
      <c r="F53" s="28">
        <f t="shared" si="12"/>
        <v>692126711.03999996</v>
      </c>
      <c r="G53" s="28">
        <f t="shared" si="12"/>
        <v>674156711.04000008</v>
      </c>
      <c r="H53" s="29">
        <f t="shared" si="12"/>
        <v>2644076971.1399999</v>
      </c>
    </row>
    <row r="54" spans="1:8" s="34" customFormat="1">
      <c r="A54" s="53"/>
      <c r="B54" s="31" t="s">
        <v>53</v>
      </c>
      <c r="C54" s="32">
        <v>1169311128</v>
      </c>
      <c r="D54" s="32">
        <v>-12942126.470000001</v>
      </c>
      <c r="E54" s="32">
        <v>1156369001.53</v>
      </c>
      <c r="F54" s="32">
        <v>142358178.06999999</v>
      </c>
      <c r="G54" s="32">
        <v>142358178.06999999</v>
      </c>
      <c r="H54" s="33">
        <f t="shared" ref="H54:H71" si="13">E54-F54</f>
        <v>1014010823.46</v>
      </c>
    </row>
    <row r="55" spans="1:8">
      <c r="A55" s="53"/>
      <c r="B55" s="31" t="s">
        <v>54</v>
      </c>
      <c r="C55" s="32">
        <v>532144827</v>
      </c>
      <c r="D55" s="32">
        <v>29094119.000000004</v>
      </c>
      <c r="E55" s="32">
        <v>561238946.00000012</v>
      </c>
      <c r="F55" s="32">
        <v>126475710.61</v>
      </c>
      <c r="G55" s="32">
        <v>125625710.61</v>
      </c>
      <c r="H55" s="33">
        <f t="shared" si="13"/>
        <v>434763235.3900001</v>
      </c>
    </row>
    <row r="56" spans="1:8" s="30" customFormat="1" ht="15">
      <c r="A56" s="53"/>
      <c r="B56" s="31" t="s">
        <v>55</v>
      </c>
      <c r="C56" s="32">
        <v>57885473</v>
      </c>
      <c r="D56" s="32">
        <v>0</v>
      </c>
      <c r="E56" s="32">
        <v>57885473</v>
      </c>
      <c r="F56" s="32">
        <v>9560234.0199999996</v>
      </c>
      <c r="G56" s="32">
        <v>9560234.0199999996</v>
      </c>
      <c r="H56" s="33">
        <f t="shared" si="13"/>
        <v>48325238.980000004</v>
      </c>
    </row>
    <row r="57" spans="1:8">
      <c r="A57" s="53"/>
      <c r="B57" s="31" t="s">
        <v>56</v>
      </c>
      <c r="C57" s="32">
        <v>216669580</v>
      </c>
      <c r="D57" s="32">
        <v>7546125</v>
      </c>
      <c r="E57" s="32">
        <v>224215704.99999997</v>
      </c>
      <c r="F57" s="32">
        <v>50690855.99000001</v>
      </c>
      <c r="G57" s="32">
        <v>50690855.99000001</v>
      </c>
      <c r="H57" s="33">
        <f t="shared" si="13"/>
        <v>173524849.00999996</v>
      </c>
    </row>
    <row r="58" spans="1:8">
      <c r="A58" s="53"/>
      <c r="B58" s="31" t="s">
        <v>57</v>
      </c>
      <c r="C58" s="32">
        <v>239786964</v>
      </c>
      <c r="D58" s="32">
        <v>0</v>
      </c>
      <c r="E58" s="32">
        <v>239786964</v>
      </c>
      <c r="F58" s="32">
        <v>56334138</v>
      </c>
      <c r="G58" s="32">
        <v>56334138</v>
      </c>
      <c r="H58" s="33">
        <f t="shared" si="13"/>
        <v>183452826</v>
      </c>
    </row>
    <row r="59" spans="1:8" s="30" customFormat="1" ht="15">
      <c r="A59" s="53"/>
      <c r="B59" s="31" t="s">
        <v>58</v>
      </c>
      <c r="C59" s="32">
        <v>54962626</v>
      </c>
      <c r="D59" s="32">
        <v>0</v>
      </c>
      <c r="E59" s="32">
        <v>54962626</v>
      </c>
      <c r="F59" s="32">
        <v>10701170.970000001</v>
      </c>
      <c r="G59" s="32">
        <v>10701170.970000001</v>
      </c>
      <c r="H59" s="33">
        <f t="shared" si="13"/>
        <v>44261455.030000001</v>
      </c>
    </row>
    <row r="60" spans="1:8">
      <c r="A60" s="53"/>
      <c r="B60" s="31" t="s">
        <v>59</v>
      </c>
      <c r="C60" s="32">
        <v>58797621</v>
      </c>
      <c r="D60" s="32">
        <v>0</v>
      </c>
      <c r="E60" s="32">
        <v>58797621</v>
      </c>
      <c r="F60" s="32">
        <v>5099617.95</v>
      </c>
      <c r="G60" s="32">
        <v>4579617.95</v>
      </c>
      <c r="H60" s="33">
        <f t="shared" si="13"/>
        <v>53698003.049999997</v>
      </c>
    </row>
    <row r="61" spans="1:8">
      <c r="A61" s="53"/>
      <c r="B61" s="31" t="s">
        <v>60</v>
      </c>
      <c r="C61" s="32">
        <v>51366554</v>
      </c>
      <c r="D61" s="32">
        <v>-2.9103830456733704E-11</v>
      </c>
      <c r="E61" s="32">
        <v>51366554</v>
      </c>
      <c r="F61" s="32">
        <v>9429338.1300000008</v>
      </c>
      <c r="G61" s="32">
        <v>9429338.1300000008</v>
      </c>
      <c r="H61" s="33">
        <f t="shared" si="13"/>
        <v>41937215.869999997</v>
      </c>
    </row>
    <row r="62" spans="1:8">
      <c r="A62" s="53"/>
      <c r="B62" s="31" t="s">
        <v>61</v>
      </c>
      <c r="C62" s="32">
        <v>62790208</v>
      </c>
      <c r="D62" s="32">
        <v>-386656</v>
      </c>
      <c r="E62" s="32">
        <v>62403552</v>
      </c>
      <c r="F62" s="32">
        <v>14847850.209999999</v>
      </c>
      <c r="G62" s="32">
        <v>14847850.209999999</v>
      </c>
      <c r="H62" s="33">
        <f t="shared" si="13"/>
        <v>47555701.789999999</v>
      </c>
    </row>
    <row r="63" spans="1:8">
      <c r="A63" s="54"/>
      <c r="B63" s="31" t="s">
        <v>62</v>
      </c>
      <c r="C63" s="32">
        <v>27408826</v>
      </c>
      <c r="D63" s="32">
        <v>0</v>
      </c>
      <c r="E63" s="32">
        <v>27408826</v>
      </c>
      <c r="F63" s="32">
        <v>5515487.9399999995</v>
      </c>
      <c r="G63" s="32">
        <v>5515487.9399999995</v>
      </c>
      <c r="H63" s="33">
        <f t="shared" si="13"/>
        <v>21893338.060000002</v>
      </c>
    </row>
    <row r="64" spans="1:8">
      <c r="A64" s="53"/>
      <c r="B64" s="31" t="s">
        <v>63</v>
      </c>
      <c r="C64" s="32">
        <v>80411351</v>
      </c>
      <c r="D64" s="32">
        <v>9.3132257461547852E-9</v>
      </c>
      <c r="E64" s="32">
        <v>80411351</v>
      </c>
      <c r="F64" s="32">
        <v>26196688.469999999</v>
      </c>
      <c r="G64" s="32">
        <v>26196688.469999999</v>
      </c>
      <c r="H64" s="33">
        <f t="shared" si="13"/>
        <v>54214662.530000001</v>
      </c>
    </row>
    <row r="65" spans="1:8">
      <c r="A65" s="53"/>
      <c r="B65" s="31" t="s">
        <v>64</v>
      </c>
      <c r="C65" s="32">
        <v>154880241</v>
      </c>
      <c r="D65" s="32">
        <v>1536621</v>
      </c>
      <c r="E65" s="32">
        <v>156416862</v>
      </c>
      <c r="F65" s="32">
        <v>91033501.040000007</v>
      </c>
      <c r="G65" s="32">
        <v>77433501.040000007</v>
      </c>
      <c r="H65" s="33">
        <f t="shared" si="13"/>
        <v>65383360.959999993</v>
      </c>
    </row>
    <row r="66" spans="1:8">
      <c r="A66" s="55"/>
      <c r="B66" s="31" t="s">
        <v>65</v>
      </c>
      <c r="C66" s="32">
        <v>30340120</v>
      </c>
      <c r="D66" s="32">
        <v>0</v>
      </c>
      <c r="E66" s="32">
        <v>30340120</v>
      </c>
      <c r="F66" s="32">
        <v>6002081.8999999985</v>
      </c>
      <c r="G66" s="32">
        <v>6002081.8999999985</v>
      </c>
      <c r="H66" s="33">
        <f t="shared" si="13"/>
        <v>24338038.100000001</v>
      </c>
    </row>
    <row r="67" spans="1:8">
      <c r="A67" s="53"/>
      <c r="B67" s="39" t="s">
        <v>66</v>
      </c>
      <c r="C67" s="32">
        <v>23386092</v>
      </c>
      <c r="D67" s="32">
        <v>-5.8207660913467407E-11</v>
      </c>
      <c r="E67" s="32">
        <v>23386092</v>
      </c>
      <c r="F67" s="32">
        <v>5861252.9500000002</v>
      </c>
      <c r="G67" s="32">
        <v>5861252.9500000002</v>
      </c>
      <c r="H67" s="33">
        <f t="shared" si="13"/>
        <v>17524839.050000001</v>
      </c>
    </row>
    <row r="68" spans="1:8">
      <c r="A68" s="53"/>
      <c r="B68" s="31" t="s">
        <v>67</v>
      </c>
      <c r="C68" s="32">
        <v>17070401</v>
      </c>
      <c r="D68" s="32">
        <v>2.1827872842550278E-11</v>
      </c>
      <c r="E68" s="32">
        <v>17070401</v>
      </c>
      <c r="F68" s="32">
        <v>4067431.61</v>
      </c>
      <c r="G68" s="32">
        <v>4067431.61</v>
      </c>
      <c r="H68" s="33">
        <f t="shared" si="13"/>
        <v>13002969.390000001</v>
      </c>
    </row>
    <row r="69" spans="1:8">
      <c r="A69" s="55"/>
      <c r="B69" s="31" t="s">
        <v>68</v>
      </c>
      <c r="C69" s="32">
        <v>12713562</v>
      </c>
      <c r="D69" s="32">
        <v>0</v>
      </c>
      <c r="E69" s="32">
        <v>12713562</v>
      </c>
      <c r="F69" s="32">
        <v>2960813</v>
      </c>
      <c r="G69" s="32">
        <v>2960813</v>
      </c>
      <c r="H69" s="33">
        <f t="shared" si="13"/>
        <v>9752749</v>
      </c>
    </row>
    <row r="70" spans="1:8">
      <c r="A70" s="55"/>
      <c r="B70" s="39" t="s">
        <v>69</v>
      </c>
      <c r="C70" s="32">
        <v>7238366</v>
      </c>
      <c r="D70" s="32">
        <v>0</v>
      </c>
      <c r="E70" s="32">
        <v>7238366</v>
      </c>
      <c r="F70" s="32">
        <v>1745531.93</v>
      </c>
      <c r="G70" s="32">
        <v>1745531.93</v>
      </c>
      <c r="H70" s="33">
        <f t="shared" si="13"/>
        <v>5492834.0700000003</v>
      </c>
    </row>
    <row r="71" spans="1:8">
      <c r="A71" s="55"/>
      <c r="B71" s="39" t="s">
        <v>70</v>
      </c>
      <c r="C71" s="32">
        <v>476779043</v>
      </c>
      <c r="D71" s="32">
        <v>37412616.650000013</v>
      </c>
      <c r="E71" s="32">
        <v>514191659.65000004</v>
      </c>
      <c r="F71" s="32">
        <v>123246828.25</v>
      </c>
      <c r="G71" s="32">
        <v>120246828.25</v>
      </c>
      <c r="H71" s="33">
        <f t="shared" si="13"/>
        <v>390944831.40000004</v>
      </c>
    </row>
    <row r="72" spans="1:8">
      <c r="A72" s="26"/>
      <c r="B72" s="27" t="s">
        <v>71</v>
      </c>
      <c r="C72" s="28">
        <f t="shared" ref="C72:H72" si="14">SUM(C73:C73)</f>
        <v>1866623397</v>
      </c>
      <c r="D72" s="28">
        <f t="shared" si="14"/>
        <v>45135377</v>
      </c>
      <c r="E72" s="28">
        <f t="shared" si="14"/>
        <v>1911758774</v>
      </c>
      <c r="F72" s="28">
        <f t="shared" si="14"/>
        <v>264864897.27000022</v>
      </c>
      <c r="G72" s="28">
        <f t="shared" si="14"/>
        <v>264864897.27000022</v>
      </c>
      <c r="H72" s="29">
        <f t="shared" si="14"/>
        <v>1646893876.7299998</v>
      </c>
    </row>
    <row r="73" spans="1:8" s="34" customFormat="1">
      <c r="A73" s="53"/>
      <c r="B73" s="31" t="s">
        <v>72</v>
      </c>
      <c r="C73" s="32">
        <v>1866623397</v>
      </c>
      <c r="D73" s="32">
        <v>45135377</v>
      </c>
      <c r="E73" s="32">
        <v>1911758774</v>
      </c>
      <c r="F73" s="32">
        <v>264864897.27000022</v>
      </c>
      <c r="G73" s="32">
        <v>264864897.27000022</v>
      </c>
      <c r="H73" s="33">
        <f t="shared" ref="H73" si="15">E73-F73</f>
        <v>1646893876.7299998</v>
      </c>
    </row>
    <row r="74" spans="1:8">
      <c r="A74" s="26"/>
      <c r="B74" s="27" t="s">
        <v>73</v>
      </c>
      <c r="C74" s="28">
        <f t="shared" ref="C74:H74" si="16">SUM(C75:C77)</f>
        <v>253175532</v>
      </c>
      <c r="D74" s="28">
        <f t="shared" si="16"/>
        <v>-40869244.089999929</v>
      </c>
      <c r="E74" s="28">
        <f t="shared" si="16"/>
        <v>212306287.91</v>
      </c>
      <c r="F74" s="28">
        <f t="shared" si="16"/>
        <v>39968554.480000012</v>
      </c>
      <c r="G74" s="28">
        <f t="shared" si="16"/>
        <v>38443605.660000011</v>
      </c>
      <c r="H74" s="29">
        <f t="shared" si="16"/>
        <v>172337733.42999998</v>
      </c>
    </row>
    <row r="75" spans="1:8">
      <c r="A75" s="53"/>
      <c r="B75" s="31" t="s">
        <v>74</v>
      </c>
      <c r="C75" s="32">
        <v>109983489</v>
      </c>
      <c r="D75" s="32">
        <v>3812793.8199999989</v>
      </c>
      <c r="E75" s="32">
        <v>113796282.81999999</v>
      </c>
      <c r="F75" s="32">
        <v>22221363.200000014</v>
      </c>
      <c r="G75" s="32">
        <v>22221363.200000014</v>
      </c>
      <c r="H75" s="33">
        <f t="shared" ref="H75:H77" si="17">E75-F75</f>
        <v>91574919.619999975</v>
      </c>
    </row>
    <row r="76" spans="1:8">
      <c r="A76" s="53"/>
      <c r="B76" s="40" t="s">
        <v>75</v>
      </c>
      <c r="C76" s="32">
        <v>39136161</v>
      </c>
      <c r="D76" s="32">
        <v>3066527.4899999998</v>
      </c>
      <c r="E76" s="32">
        <v>42202688.489999987</v>
      </c>
      <c r="F76" s="32">
        <v>11098128.49</v>
      </c>
      <c r="G76" s="32">
        <v>11098128.49</v>
      </c>
      <c r="H76" s="33">
        <f t="shared" si="17"/>
        <v>31104559.999999985</v>
      </c>
    </row>
    <row r="77" spans="1:8">
      <c r="A77" s="53"/>
      <c r="B77" s="40" t="s">
        <v>76</v>
      </c>
      <c r="C77" s="32">
        <v>104055882</v>
      </c>
      <c r="D77" s="32">
        <v>-47748565.399999931</v>
      </c>
      <c r="E77" s="32">
        <v>56307316.600000016</v>
      </c>
      <c r="F77" s="32">
        <v>6649062.7899999991</v>
      </c>
      <c r="G77" s="32">
        <v>5124113.9700000016</v>
      </c>
      <c r="H77" s="33">
        <f t="shared" si="17"/>
        <v>49658253.810000017</v>
      </c>
    </row>
    <row r="78" spans="1:8">
      <c r="A78" s="26"/>
      <c r="B78" s="27" t="s">
        <v>77</v>
      </c>
      <c r="C78" s="28">
        <f t="shared" ref="C78:H78" si="18">SUM(C79:C81)</f>
        <v>858273991</v>
      </c>
      <c r="D78" s="28">
        <f t="shared" si="18"/>
        <v>-543504737.53000009</v>
      </c>
      <c r="E78" s="28">
        <f t="shared" si="18"/>
        <v>314769253.47000003</v>
      </c>
      <c r="F78" s="28">
        <f t="shared" si="18"/>
        <v>170819287.03999999</v>
      </c>
      <c r="G78" s="28">
        <f t="shared" si="18"/>
        <v>170760095.03999999</v>
      </c>
      <c r="H78" s="29">
        <f t="shared" si="18"/>
        <v>143949966.43000004</v>
      </c>
    </row>
    <row r="79" spans="1:8">
      <c r="A79" s="57"/>
      <c r="B79" s="39" t="s">
        <v>78</v>
      </c>
      <c r="C79" s="32">
        <v>14705536</v>
      </c>
      <c r="D79" s="32">
        <v>200000.00000000003</v>
      </c>
      <c r="E79" s="32">
        <v>14905536</v>
      </c>
      <c r="F79" s="32">
        <v>1636213.71</v>
      </c>
      <c r="G79" s="32">
        <v>1636213.71</v>
      </c>
      <c r="H79" s="33">
        <f t="shared" ref="H79:H81" si="19">E79-F79</f>
        <v>13269322.289999999</v>
      </c>
    </row>
    <row r="80" spans="1:8">
      <c r="A80" s="58"/>
      <c r="B80" s="31" t="s">
        <v>79</v>
      </c>
      <c r="C80" s="32">
        <v>752866213</v>
      </c>
      <c r="D80" s="32">
        <v>-546467633.45000005</v>
      </c>
      <c r="E80" s="32">
        <v>206398579.55000001</v>
      </c>
      <c r="F80" s="32">
        <v>153020679.44999999</v>
      </c>
      <c r="G80" s="32">
        <v>152961487.44999999</v>
      </c>
      <c r="H80" s="33">
        <f t="shared" si="19"/>
        <v>53377900.100000024</v>
      </c>
    </row>
    <row r="81" spans="1:8">
      <c r="A81" s="59"/>
      <c r="B81" s="31" t="s">
        <v>80</v>
      </c>
      <c r="C81" s="32">
        <v>90702242</v>
      </c>
      <c r="D81" s="32">
        <v>2762895.92</v>
      </c>
      <c r="E81" s="32">
        <v>93465137.920000017</v>
      </c>
      <c r="F81" s="32">
        <v>16162393.880000005</v>
      </c>
      <c r="G81" s="32">
        <v>16162393.880000005</v>
      </c>
      <c r="H81" s="33">
        <f t="shared" si="19"/>
        <v>77302744.040000007</v>
      </c>
    </row>
    <row r="82" spans="1:8" s="38" customFormat="1">
      <c r="A82" s="26"/>
      <c r="B82" s="27" t="s">
        <v>81</v>
      </c>
      <c r="C82" s="28">
        <f>SUM(C83:C84)</f>
        <v>435770201</v>
      </c>
      <c r="D82" s="28">
        <f t="shared" ref="D82:H82" si="20">SUM(D83:D84)</f>
        <v>8000000</v>
      </c>
      <c r="E82" s="28">
        <f t="shared" si="20"/>
        <v>443770201</v>
      </c>
      <c r="F82" s="28">
        <f t="shared" si="20"/>
        <v>20750451.850000001</v>
      </c>
      <c r="G82" s="28">
        <f t="shared" si="20"/>
        <v>17603091.850000001</v>
      </c>
      <c r="H82" s="29">
        <f t="shared" si="20"/>
        <v>423019749.14999998</v>
      </c>
    </row>
    <row r="83" spans="1:8">
      <c r="A83" s="53"/>
      <c r="B83" s="31" t="s">
        <v>82</v>
      </c>
      <c r="C83" s="32">
        <v>231627267</v>
      </c>
      <c r="D83" s="32">
        <v>8000000</v>
      </c>
      <c r="E83" s="32">
        <v>239627267</v>
      </c>
      <c r="F83" s="32">
        <v>17687360</v>
      </c>
      <c r="G83" s="32">
        <v>14540000</v>
      </c>
      <c r="H83" s="33">
        <f t="shared" ref="H83:H84" si="21">E83-F83</f>
        <v>221939907</v>
      </c>
    </row>
    <row r="84" spans="1:8">
      <c r="A84" s="53"/>
      <c r="B84" s="31" t="s">
        <v>83</v>
      </c>
      <c r="C84" s="32">
        <v>204142934</v>
      </c>
      <c r="D84" s="32">
        <v>0</v>
      </c>
      <c r="E84" s="32">
        <v>204142934</v>
      </c>
      <c r="F84" s="32">
        <v>3063091.85</v>
      </c>
      <c r="G84" s="32">
        <v>3063091.85</v>
      </c>
      <c r="H84" s="33">
        <f t="shared" si="21"/>
        <v>201079842.15000001</v>
      </c>
    </row>
    <row r="85" spans="1:8" s="38" customFormat="1">
      <c r="A85" s="26"/>
      <c r="B85" s="27" t="s">
        <v>84</v>
      </c>
      <c r="C85" s="28">
        <f t="shared" ref="C85:H85" si="22">SUM(C86:C89)</f>
        <v>818376560</v>
      </c>
      <c r="D85" s="28">
        <f t="shared" si="22"/>
        <v>52090635.890000015</v>
      </c>
      <c r="E85" s="28">
        <f t="shared" si="22"/>
        <v>870467195.88999987</v>
      </c>
      <c r="F85" s="28">
        <f t="shared" si="22"/>
        <v>207434880.74999997</v>
      </c>
      <c r="G85" s="28">
        <f t="shared" si="22"/>
        <v>206638149.89999998</v>
      </c>
      <c r="H85" s="29">
        <f t="shared" si="22"/>
        <v>663032315.13999987</v>
      </c>
    </row>
    <row r="86" spans="1:8" ht="18.75" customHeight="1">
      <c r="A86" s="53"/>
      <c r="B86" s="31" t="s">
        <v>85</v>
      </c>
      <c r="C86" s="32">
        <v>566932795</v>
      </c>
      <c r="D86" s="32">
        <v>21627643.199999996</v>
      </c>
      <c r="E86" s="32">
        <v>588560438.19999993</v>
      </c>
      <c r="F86" s="32">
        <v>145356333.83999997</v>
      </c>
      <c r="G86" s="32">
        <v>145356333.83999997</v>
      </c>
      <c r="H86" s="33">
        <f t="shared" ref="H86:H89" si="23">E86-F86</f>
        <v>443204104.35999995</v>
      </c>
    </row>
    <row r="87" spans="1:8" ht="25.5">
      <c r="A87" s="53"/>
      <c r="B87" s="31" t="s">
        <v>86</v>
      </c>
      <c r="C87" s="32">
        <v>37900202</v>
      </c>
      <c r="D87" s="32">
        <v>182074.78000000012</v>
      </c>
      <c r="E87" s="32">
        <v>38082276.780000001</v>
      </c>
      <c r="F87" s="32">
        <v>5801761.1899999995</v>
      </c>
      <c r="G87" s="32">
        <v>5339955.2599999988</v>
      </c>
      <c r="H87" s="33">
        <f t="shared" si="23"/>
        <v>32280515.590000004</v>
      </c>
    </row>
    <row r="88" spans="1:8">
      <c r="A88" s="53"/>
      <c r="B88" s="31" t="s">
        <v>87</v>
      </c>
      <c r="C88" s="32">
        <v>31148466</v>
      </c>
      <c r="D88" s="32">
        <v>787272.51</v>
      </c>
      <c r="E88" s="32">
        <v>31935738.509999998</v>
      </c>
      <c r="F88" s="32">
        <v>6454879.5899999989</v>
      </c>
      <c r="G88" s="32">
        <v>6394375.5899999989</v>
      </c>
      <c r="H88" s="33">
        <f t="shared" si="23"/>
        <v>25480858.919999998</v>
      </c>
    </row>
    <row r="89" spans="1:8">
      <c r="A89" s="53"/>
      <c r="B89" s="31" t="s">
        <v>88</v>
      </c>
      <c r="C89" s="32">
        <v>182395097</v>
      </c>
      <c r="D89" s="32">
        <v>29493645.400000013</v>
      </c>
      <c r="E89" s="32">
        <v>211888742.39999998</v>
      </c>
      <c r="F89" s="32">
        <v>49821906.130000003</v>
      </c>
      <c r="G89" s="32">
        <v>49547485.210000001</v>
      </c>
      <c r="H89" s="33">
        <f t="shared" si="23"/>
        <v>162066836.26999998</v>
      </c>
    </row>
    <row r="90" spans="1:8">
      <c r="A90" s="26"/>
      <c r="B90" s="27" t="s">
        <v>89</v>
      </c>
      <c r="C90" s="28">
        <f>SUM(C91:C93)</f>
        <v>371830167</v>
      </c>
      <c r="D90" s="28">
        <f t="shared" ref="D90:H90" si="24">SUM(D91:D93)</f>
        <v>2071996.5700000003</v>
      </c>
      <c r="E90" s="28">
        <f t="shared" si="24"/>
        <v>373902163.56999999</v>
      </c>
      <c r="F90" s="28">
        <f t="shared" si="24"/>
        <v>97304223.609999999</v>
      </c>
      <c r="G90" s="28">
        <f t="shared" si="24"/>
        <v>96403532.609999999</v>
      </c>
      <c r="H90" s="29">
        <f t="shared" si="24"/>
        <v>276597939.96000004</v>
      </c>
    </row>
    <row r="91" spans="1:8" ht="21" customHeight="1">
      <c r="A91" s="53"/>
      <c r="B91" s="31" t="s">
        <v>90</v>
      </c>
      <c r="C91" s="32">
        <v>25466492</v>
      </c>
      <c r="D91" s="32">
        <v>0</v>
      </c>
      <c r="E91" s="32">
        <v>25466492</v>
      </c>
      <c r="F91" s="32">
        <v>5169847</v>
      </c>
      <c r="G91" s="32">
        <v>4269156</v>
      </c>
      <c r="H91" s="33">
        <f t="shared" ref="H91:H93" si="25">E91-F91</f>
        <v>20296645</v>
      </c>
    </row>
    <row r="92" spans="1:8">
      <c r="A92" s="53"/>
      <c r="B92" s="31" t="s">
        <v>91</v>
      </c>
      <c r="C92" s="32">
        <v>285678823</v>
      </c>
      <c r="D92" s="32">
        <v>1037773</v>
      </c>
      <c r="E92" s="32">
        <v>286716596</v>
      </c>
      <c r="F92" s="32">
        <v>84282168</v>
      </c>
      <c r="G92" s="32">
        <v>84282168</v>
      </c>
      <c r="H92" s="33">
        <f t="shared" si="25"/>
        <v>202434428</v>
      </c>
    </row>
    <row r="93" spans="1:8">
      <c r="A93" s="60"/>
      <c r="B93" s="31" t="s">
        <v>92</v>
      </c>
      <c r="C93" s="32">
        <v>60684852</v>
      </c>
      <c r="D93" s="32">
        <v>1034223.5700000003</v>
      </c>
      <c r="E93" s="32">
        <v>61719075.570000008</v>
      </c>
      <c r="F93" s="32">
        <v>7852208.6100000013</v>
      </c>
      <c r="G93" s="32">
        <v>7852208.6100000013</v>
      </c>
      <c r="H93" s="33">
        <f t="shared" si="25"/>
        <v>53866866.960000008</v>
      </c>
    </row>
    <row r="94" spans="1:8">
      <c r="A94" s="26"/>
      <c r="B94" s="23" t="s">
        <v>93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5">
        <v>0</v>
      </c>
    </row>
    <row r="95" spans="1:8" s="16" customFormat="1" ht="26.25">
      <c r="A95" s="26"/>
      <c r="B95" s="20" t="s">
        <v>94</v>
      </c>
      <c r="C95" s="21">
        <f>C96+C101</f>
        <v>0</v>
      </c>
      <c r="D95" s="21">
        <f t="shared" ref="D95:H95" si="26">D96+D101</f>
        <v>0</v>
      </c>
      <c r="E95" s="21">
        <f t="shared" si="26"/>
        <v>0</v>
      </c>
      <c r="F95" s="21">
        <f t="shared" si="26"/>
        <v>0</v>
      </c>
      <c r="G95" s="21">
        <f t="shared" si="26"/>
        <v>0</v>
      </c>
      <c r="H95" s="22">
        <f t="shared" si="26"/>
        <v>0</v>
      </c>
    </row>
    <row r="96" spans="1:8" s="16" customFormat="1" ht="26.25">
      <c r="A96" s="26"/>
      <c r="B96" s="23" t="s">
        <v>95</v>
      </c>
      <c r="C96" s="24">
        <f>C97</f>
        <v>0</v>
      </c>
      <c r="D96" s="24">
        <f t="shared" ref="D96:H96" si="27">D97</f>
        <v>0</v>
      </c>
      <c r="E96" s="24">
        <f t="shared" si="27"/>
        <v>0</v>
      </c>
      <c r="F96" s="24">
        <f t="shared" si="27"/>
        <v>0</v>
      </c>
      <c r="G96" s="24">
        <f t="shared" si="27"/>
        <v>0</v>
      </c>
      <c r="H96" s="25">
        <f t="shared" si="27"/>
        <v>0</v>
      </c>
    </row>
    <row r="97" spans="1:8" s="16" customFormat="1" ht="15">
      <c r="A97" s="26"/>
      <c r="B97" s="27" t="s">
        <v>96</v>
      </c>
      <c r="C97" s="28">
        <f t="shared" ref="C97:H97" si="28">SUM(C98:C100)</f>
        <v>0</v>
      </c>
      <c r="D97" s="28">
        <f t="shared" si="28"/>
        <v>0</v>
      </c>
      <c r="E97" s="28">
        <f t="shared" si="28"/>
        <v>0</v>
      </c>
      <c r="F97" s="28">
        <f t="shared" si="28"/>
        <v>0</v>
      </c>
      <c r="G97" s="28">
        <f t="shared" si="28"/>
        <v>0</v>
      </c>
      <c r="H97" s="29">
        <f t="shared" si="28"/>
        <v>0</v>
      </c>
    </row>
    <row r="98" spans="1:8" s="16" customFormat="1" ht="15" hidden="1">
      <c r="A98" s="53"/>
      <c r="B98" s="31"/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3">
        <f t="shared" ref="H98:H100" si="29">E98-F98</f>
        <v>0</v>
      </c>
    </row>
    <row r="99" spans="1:8" s="16" customFormat="1" ht="15" hidden="1">
      <c r="A99" s="57"/>
      <c r="B99" s="31"/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3">
        <f t="shared" si="29"/>
        <v>0</v>
      </c>
    </row>
    <row r="100" spans="1:8" hidden="1">
      <c r="A100" s="53"/>
      <c r="B100" s="31"/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3">
        <f t="shared" si="29"/>
        <v>0</v>
      </c>
    </row>
    <row r="101" spans="1:8" ht="25.5">
      <c r="A101" s="26"/>
      <c r="B101" s="23" t="s">
        <v>97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5">
        <v>0</v>
      </c>
    </row>
    <row r="102" spans="1:8">
      <c r="A102" s="26"/>
      <c r="B102" s="17" t="s">
        <v>98</v>
      </c>
      <c r="C102" s="18">
        <f>C103+C104+C108</f>
        <v>10990984</v>
      </c>
      <c r="D102" s="18">
        <f t="shared" ref="D102:H102" si="30">D104</f>
        <v>97512.569999999963</v>
      </c>
      <c r="E102" s="18">
        <f t="shared" si="30"/>
        <v>11088496.57</v>
      </c>
      <c r="F102" s="18">
        <f t="shared" si="30"/>
        <v>2865409.8700000006</v>
      </c>
      <c r="G102" s="18">
        <f t="shared" si="30"/>
        <v>2865409.8700000006</v>
      </c>
      <c r="H102" s="19">
        <f t="shared" si="30"/>
        <v>8223086.6999999993</v>
      </c>
    </row>
    <row r="103" spans="1:8" s="16" customFormat="1" ht="26.25">
      <c r="A103" s="26"/>
      <c r="B103" s="20" t="s">
        <v>99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2">
        <v>0</v>
      </c>
    </row>
    <row r="104" spans="1:8" s="16" customFormat="1" ht="26.25">
      <c r="A104" s="26"/>
      <c r="B104" s="20" t="s">
        <v>100</v>
      </c>
      <c r="C104" s="21">
        <f>C105</f>
        <v>10990984</v>
      </c>
      <c r="D104" s="21">
        <f t="shared" ref="D104:H105" si="31">D105</f>
        <v>97512.569999999963</v>
      </c>
      <c r="E104" s="21">
        <f t="shared" si="31"/>
        <v>11088496.57</v>
      </c>
      <c r="F104" s="21">
        <f t="shared" si="31"/>
        <v>2865409.8700000006</v>
      </c>
      <c r="G104" s="21">
        <f t="shared" si="31"/>
        <v>2865409.8700000006</v>
      </c>
      <c r="H104" s="22">
        <f t="shared" si="31"/>
        <v>8223086.6999999993</v>
      </c>
    </row>
    <row r="105" spans="1:8" s="16" customFormat="1" ht="26.25">
      <c r="A105" s="26"/>
      <c r="B105" s="23" t="s">
        <v>101</v>
      </c>
      <c r="C105" s="24">
        <f>C106</f>
        <v>10990984</v>
      </c>
      <c r="D105" s="24">
        <f t="shared" si="31"/>
        <v>97512.569999999963</v>
      </c>
      <c r="E105" s="24">
        <f t="shared" si="31"/>
        <v>11088496.57</v>
      </c>
      <c r="F105" s="24">
        <f t="shared" si="31"/>
        <v>2865409.8700000006</v>
      </c>
      <c r="G105" s="24">
        <f t="shared" si="31"/>
        <v>2865409.8700000006</v>
      </c>
      <c r="H105" s="25">
        <f t="shared" si="31"/>
        <v>8223086.6999999993</v>
      </c>
    </row>
    <row r="106" spans="1:8">
      <c r="A106" s="26"/>
      <c r="B106" s="27" t="s">
        <v>102</v>
      </c>
      <c r="C106" s="28">
        <f t="shared" ref="C106:F106" si="32">C107</f>
        <v>10990984</v>
      </c>
      <c r="D106" s="28">
        <f t="shared" si="32"/>
        <v>97512.569999999963</v>
      </c>
      <c r="E106" s="28">
        <f>E107</f>
        <v>11088496.57</v>
      </c>
      <c r="F106" s="28">
        <f t="shared" si="32"/>
        <v>2865409.8700000006</v>
      </c>
      <c r="G106" s="28">
        <f>G107</f>
        <v>2865409.8700000006</v>
      </c>
      <c r="H106" s="29">
        <f>H107</f>
        <v>8223086.6999999993</v>
      </c>
    </row>
    <row r="107" spans="1:8" ht="21.75" customHeight="1">
      <c r="A107" s="55"/>
      <c r="B107" s="31" t="s">
        <v>103</v>
      </c>
      <c r="C107" s="32">
        <v>10990984</v>
      </c>
      <c r="D107" s="32">
        <v>97512.569999999963</v>
      </c>
      <c r="E107" s="32">
        <v>11088496.57</v>
      </c>
      <c r="F107" s="32">
        <v>2865409.8700000006</v>
      </c>
      <c r="G107" s="32">
        <v>2865409.8700000006</v>
      </c>
      <c r="H107" s="33">
        <f t="shared" ref="H107" si="33">E107-F107</f>
        <v>8223086.6999999993</v>
      </c>
    </row>
    <row r="108" spans="1:8" s="16" customFormat="1" ht="26.25">
      <c r="A108" s="26"/>
      <c r="B108" s="20" t="s">
        <v>104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2">
        <v>0</v>
      </c>
    </row>
    <row r="109" spans="1:8" ht="19.5" customHeight="1">
      <c r="A109" s="26"/>
      <c r="B109" s="12" t="s">
        <v>105</v>
      </c>
      <c r="C109" s="13">
        <f>C110</f>
        <v>4924139346</v>
      </c>
      <c r="D109" s="14">
        <f t="shared" ref="D109:H110" si="34">D110</f>
        <v>31369234.939999998</v>
      </c>
      <c r="E109" s="14">
        <f t="shared" si="34"/>
        <v>4955508580.9400005</v>
      </c>
      <c r="F109" s="14">
        <f t="shared" si="34"/>
        <v>1422865606.9400001</v>
      </c>
      <c r="G109" s="14">
        <f t="shared" si="34"/>
        <v>1422865606.9400001</v>
      </c>
      <c r="H109" s="15">
        <f t="shared" si="34"/>
        <v>3532642974</v>
      </c>
    </row>
    <row r="110" spans="1:8">
      <c r="A110" s="26"/>
      <c r="B110" s="17" t="s">
        <v>14</v>
      </c>
      <c r="C110" s="18">
        <f>C111</f>
        <v>4924139346</v>
      </c>
      <c r="D110" s="18">
        <f t="shared" si="34"/>
        <v>31369234.939999998</v>
      </c>
      <c r="E110" s="18">
        <f t="shared" si="34"/>
        <v>4955508580.9400005</v>
      </c>
      <c r="F110" s="18">
        <f t="shared" si="34"/>
        <v>1422865606.9400001</v>
      </c>
      <c r="G110" s="18">
        <f t="shared" si="34"/>
        <v>1422865606.9400001</v>
      </c>
      <c r="H110" s="19">
        <f t="shared" si="34"/>
        <v>3532642974</v>
      </c>
    </row>
    <row r="111" spans="1:8">
      <c r="A111" s="26"/>
      <c r="B111" s="20" t="s">
        <v>15</v>
      </c>
      <c r="C111" s="21">
        <f>C112+C125</f>
        <v>4924139346</v>
      </c>
      <c r="D111" s="21">
        <f t="shared" ref="D111:H111" si="35">D112+D125</f>
        <v>31369234.939999998</v>
      </c>
      <c r="E111" s="21">
        <f t="shared" si="35"/>
        <v>4955508580.9400005</v>
      </c>
      <c r="F111" s="21">
        <f t="shared" si="35"/>
        <v>1422865606.9400001</v>
      </c>
      <c r="G111" s="21">
        <f t="shared" si="35"/>
        <v>1422865606.9400001</v>
      </c>
      <c r="H111" s="22">
        <f t="shared" si="35"/>
        <v>3532642974</v>
      </c>
    </row>
    <row r="112" spans="1:8">
      <c r="A112" s="26"/>
      <c r="B112" s="23" t="s">
        <v>16</v>
      </c>
      <c r="C112" s="24">
        <f>C113</f>
        <v>4924139346</v>
      </c>
      <c r="D112" s="24">
        <f t="shared" ref="D112:H112" si="36">D113</f>
        <v>31369234.939999998</v>
      </c>
      <c r="E112" s="24">
        <f t="shared" si="36"/>
        <v>4955508580.9400005</v>
      </c>
      <c r="F112" s="24">
        <f t="shared" si="36"/>
        <v>1422865606.9400001</v>
      </c>
      <c r="G112" s="24">
        <f t="shared" si="36"/>
        <v>1422865606.9400001</v>
      </c>
      <c r="H112" s="25">
        <f t="shared" si="36"/>
        <v>3532642974</v>
      </c>
    </row>
    <row r="113" spans="1:8">
      <c r="A113" s="26"/>
      <c r="B113" s="27" t="s">
        <v>106</v>
      </c>
      <c r="C113" s="28">
        <f>SUM(C114:C124)</f>
        <v>4924139346</v>
      </c>
      <c r="D113" s="28">
        <f t="shared" ref="D113:H113" si="37">SUM(D114:D124)</f>
        <v>31369234.939999998</v>
      </c>
      <c r="E113" s="28">
        <f t="shared" si="37"/>
        <v>4955508580.9400005</v>
      </c>
      <c r="F113" s="28">
        <f t="shared" si="37"/>
        <v>1422865606.9400001</v>
      </c>
      <c r="G113" s="28">
        <f t="shared" si="37"/>
        <v>1422865606.9400001</v>
      </c>
      <c r="H113" s="29">
        <f t="shared" si="37"/>
        <v>3532642974</v>
      </c>
    </row>
    <row r="114" spans="1:8">
      <c r="A114" s="53"/>
      <c r="B114" s="31" t="s">
        <v>107</v>
      </c>
      <c r="C114" s="32">
        <v>347897761</v>
      </c>
      <c r="D114" s="32">
        <v>812335</v>
      </c>
      <c r="E114" s="32">
        <v>348710096</v>
      </c>
      <c r="F114" s="32">
        <v>94331239</v>
      </c>
      <c r="G114" s="32">
        <v>94331239</v>
      </c>
      <c r="H114" s="33">
        <f t="shared" ref="H114:H124" si="38">E114-F114</f>
        <v>254378857</v>
      </c>
    </row>
    <row r="115" spans="1:8">
      <c r="A115" s="53"/>
      <c r="B115" s="31" t="s">
        <v>108</v>
      </c>
      <c r="C115" s="32">
        <v>355928439</v>
      </c>
      <c r="D115" s="32">
        <v>0</v>
      </c>
      <c r="E115" s="32">
        <v>355928439</v>
      </c>
      <c r="F115" s="32">
        <v>99326733</v>
      </c>
      <c r="G115" s="32">
        <v>99326733</v>
      </c>
      <c r="H115" s="33">
        <f t="shared" si="38"/>
        <v>256601706</v>
      </c>
    </row>
    <row r="116" spans="1:8">
      <c r="A116" s="53"/>
      <c r="B116" s="31" t="s">
        <v>109</v>
      </c>
      <c r="C116" s="32">
        <v>266665913</v>
      </c>
      <c r="D116" s="32">
        <v>25270</v>
      </c>
      <c r="E116" s="32">
        <v>266691183</v>
      </c>
      <c r="F116" s="32">
        <v>83799996</v>
      </c>
      <c r="G116" s="32">
        <v>83799996</v>
      </c>
      <c r="H116" s="33">
        <f t="shared" si="38"/>
        <v>182891187</v>
      </c>
    </row>
    <row r="117" spans="1:8">
      <c r="A117" s="53"/>
      <c r="B117" s="31" t="s">
        <v>110</v>
      </c>
      <c r="C117" s="32">
        <v>513649469</v>
      </c>
      <c r="D117" s="32">
        <v>22241748.939999998</v>
      </c>
      <c r="E117" s="32">
        <v>535891217.94</v>
      </c>
      <c r="F117" s="32">
        <v>166098139.94</v>
      </c>
      <c r="G117" s="32">
        <v>166098139.94</v>
      </c>
      <c r="H117" s="33">
        <f t="shared" si="38"/>
        <v>369793078</v>
      </c>
    </row>
    <row r="118" spans="1:8">
      <c r="A118" s="53"/>
      <c r="B118" s="31" t="s">
        <v>111</v>
      </c>
      <c r="C118" s="32">
        <v>1525900000</v>
      </c>
      <c r="D118" s="32">
        <v>-812335</v>
      </c>
      <c r="E118" s="32">
        <v>1525087665</v>
      </c>
      <c r="F118" s="32">
        <v>447810982</v>
      </c>
      <c r="G118" s="32">
        <v>447810982</v>
      </c>
      <c r="H118" s="33">
        <f t="shared" si="38"/>
        <v>1077276683</v>
      </c>
    </row>
    <row r="119" spans="1:8">
      <c r="A119" s="53"/>
      <c r="B119" s="31" t="s">
        <v>112</v>
      </c>
      <c r="C119" s="32">
        <v>219845532</v>
      </c>
      <c r="D119" s="32">
        <v>9127486</v>
      </c>
      <c r="E119" s="32">
        <v>228973018</v>
      </c>
      <c r="F119" s="32">
        <v>63381221</v>
      </c>
      <c r="G119" s="32">
        <v>63381221</v>
      </c>
      <c r="H119" s="33">
        <f t="shared" si="38"/>
        <v>165591797</v>
      </c>
    </row>
    <row r="120" spans="1:8">
      <c r="A120" s="53"/>
      <c r="B120" s="31" t="s">
        <v>113</v>
      </c>
      <c r="C120" s="32">
        <v>223174011</v>
      </c>
      <c r="D120" s="32">
        <v>0</v>
      </c>
      <c r="E120" s="32">
        <v>223174011</v>
      </c>
      <c r="F120" s="32">
        <v>59573132</v>
      </c>
      <c r="G120" s="32">
        <v>59573132</v>
      </c>
      <c r="H120" s="33">
        <f t="shared" si="38"/>
        <v>163600879</v>
      </c>
    </row>
    <row r="121" spans="1:8">
      <c r="A121" s="53"/>
      <c r="B121" s="31" t="s">
        <v>114</v>
      </c>
      <c r="C121" s="32">
        <v>746131904</v>
      </c>
      <c r="D121" s="32">
        <v>0</v>
      </c>
      <c r="E121" s="32">
        <v>746131904</v>
      </c>
      <c r="F121" s="32">
        <v>211059755</v>
      </c>
      <c r="G121" s="32">
        <v>211059755</v>
      </c>
      <c r="H121" s="33">
        <f t="shared" si="38"/>
        <v>535072149</v>
      </c>
    </row>
    <row r="122" spans="1:8">
      <c r="A122" s="53"/>
      <c r="B122" s="31" t="s">
        <v>115</v>
      </c>
      <c r="C122" s="32">
        <v>278321418</v>
      </c>
      <c r="D122" s="32">
        <v>0</v>
      </c>
      <c r="E122" s="32">
        <v>278321418</v>
      </c>
      <c r="F122" s="32">
        <v>76902054</v>
      </c>
      <c r="G122" s="32">
        <v>76902054</v>
      </c>
      <c r="H122" s="33">
        <f t="shared" si="38"/>
        <v>201419364</v>
      </c>
    </row>
    <row r="123" spans="1:8">
      <c r="A123" s="53"/>
      <c r="B123" s="31" t="s">
        <v>116</v>
      </c>
      <c r="C123" s="32">
        <v>225114521</v>
      </c>
      <c r="D123" s="32">
        <v>0</v>
      </c>
      <c r="E123" s="32">
        <v>225114521</v>
      </c>
      <c r="F123" s="32">
        <v>59310126</v>
      </c>
      <c r="G123" s="32">
        <v>59310126</v>
      </c>
      <c r="H123" s="33">
        <f t="shared" si="38"/>
        <v>165804395</v>
      </c>
    </row>
    <row r="124" spans="1:8">
      <c r="A124" s="53"/>
      <c r="B124" s="31" t="s">
        <v>117</v>
      </c>
      <c r="C124" s="32">
        <v>221510378</v>
      </c>
      <c r="D124" s="32">
        <v>-25270</v>
      </c>
      <c r="E124" s="32">
        <v>221485108</v>
      </c>
      <c r="F124" s="32">
        <v>61272229</v>
      </c>
      <c r="G124" s="32">
        <v>61272229</v>
      </c>
      <c r="H124" s="33">
        <f t="shared" si="38"/>
        <v>160212879</v>
      </c>
    </row>
    <row r="125" spans="1:8" ht="25.5">
      <c r="A125" s="26"/>
      <c r="B125" s="23" t="s">
        <v>51</v>
      </c>
      <c r="C125" s="24">
        <f>SUM(C126)</f>
        <v>0</v>
      </c>
      <c r="D125" s="24">
        <f t="shared" ref="D125:H125" si="39">SUM(D126)</f>
        <v>0</v>
      </c>
      <c r="E125" s="24">
        <f t="shared" si="39"/>
        <v>0</v>
      </c>
      <c r="F125" s="24">
        <f t="shared" si="39"/>
        <v>0</v>
      </c>
      <c r="G125" s="24">
        <f t="shared" si="39"/>
        <v>0</v>
      </c>
      <c r="H125" s="25">
        <f t="shared" si="39"/>
        <v>0</v>
      </c>
    </row>
    <row r="126" spans="1:8">
      <c r="A126" s="53"/>
      <c r="B126" s="31"/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3">
        <f t="shared" ref="H126" si="40">E126-F126</f>
        <v>0</v>
      </c>
    </row>
    <row r="127" spans="1:8">
      <c r="A127" s="53"/>
      <c r="B127" s="63"/>
      <c r="C127" s="64"/>
      <c r="D127" s="64"/>
      <c r="E127" s="64"/>
      <c r="F127" s="64"/>
      <c r="G127" s="64"/>
      <c r="H127" s="65"/>
    </row>
    <row r="128" spans="1:8">
      <c r="A128" s="53"/>
      <c r="B128" s="41"/>
      <c r="C128" s="42"/>
      <c r="D128" s="42"/>
      <c r="E128" s="42"/>
      <c r="F128" s="42"/>
      <c r="G128" s="42"/>
      <c r="H128" s="43"/>
    </row>
    <row r="129" spans="1:8" ht="15">
      <c r="A129" s="61"/>
      <c r="B129" s="9" t="s">
        <v>118</v>
      </c>
      <c r="C129" s="10">
        <f t="shared" ref="C129:H129" si="41">C130+C225</f>
        <v>16807174188</v>
      </c>
      <c r="D129" s="10">
        <f t="shared" si="41"/>
        <v>85822544.899999976</v>
      </c>
      <c r="E129" s="10">
        <f t="shared" si="41"/>
        <v>16892996732.9</v>
      </c>
      <c r="F129" s="10">
        <f t="shared" si="41"/>
        <v>2980902302.0799999</v>
      </c>
      <c r="G129" s="10">
        <f t="shared" si="41"/>
        <v>2980902302.0799999</v>
      </c>
      <c r="H129" s="11">
        <f t="shared" si="41"/>
        <v>13912094430.82</v>
      </c>
    </row>
    <row r="130" spans="1:8" ht="16.5" customHeight="1">
      <c r="A130" s="26"/>
      <c r="B130" s="12" t="s">
        <v>13</v>
      </c>
      <c r="C130" s="13">
        <f t="shared" ref="C130:H130" si="42">C131+C218</f>
        <v>13425618413</v>
      </c>
      <c r="D130" s="14">
        <f t="shared" si="42"/>
        <v>79739649.399999976</v>
      </c>
      <c r="E130" s="14">
        <f t="shared" si="42"/>
        <v>13505358062.4</v>
      </c>
      <c r="F130" s="14">
        <f t="shared" si="42"/>
        <v>2088330917.5799999</v>
      </c>
      <c r="G130" s="14">
        <f t="shared" si="42"/>
        <v>2088330917.5799999</v>
      </c>
      <c r="H130" s="15">
        <f t="shared" si="42"/>
        <v>11417027144.82</v>
      </c>
    </row>
    <row r="131" spans="1:8">
      <c r="A131" s="26"/>
      <c r="B131" s="17" t="s">
        <v>14</v>
      </c>
      <c r="C131" s="18">
        <f t="shared" ref="C131:H131" si="43">C132+C211</f>
        <v>13425618413</v>
      </c>
      <c r="D131" s="18">
        <f t="shared" si="43"/>
        <v>79739649.399999976</v>
      </c>
      <c r="E131" s="18">
        <f t="shared" si="43"/>
        <v>13505358062.4</v>
      </c>
      <c r="F131" s="18">
        <f t="shared" si="43"/>
        <v>2088330917.5799999</v>
      </c>
      <c r="G131" s="18">
        <f t="shared" si="43"/>
        <v>2088330917.5799999</v>
      </c>
      <c r="H131" s="19">
        <f t="shared" si="43"/>
        <v>11417027144.82</v>
      </c>
    </row>
    <row r="132" spans="1:8">
      <c r="A132" s="26"/>
      <c r="B132" s="20" t="s">
        <v>15</v>
      </c>
      <c r="C132" s="21">
        <f t="shared" ref="C132:H132" si="44">C133+C168+C210</f>
        <v>13425618413</v>
      </c>
      <c r="D132" s="21">
        <f t="shared" si="44"/>
        <v>79739649.399999976</v>
      </c>
      <c r="E132" s="21">
        <f t="shared" si="44"/>
        <v>13505358062.4</v>
      </c>
      <c r="F132" s="21">
        <f t="shared" si="44"/>
        <v>2088330917.5799999</v>
      </c>
      <c r="G132" s="21">
        <f t="shared" si="44"/>
        <v>2088330917.5799999</v>
      </c>
      <c r="H132" s="22">
        <f t="shared" si="44"/>
        <v>11417027144.82</v>
      </c>
    </row>
    <row r="133" spans="1:8">
      <c r="A133" s="26"/>
      <c r="B133" s="23" t="s">
        <v>16</v>
      </c>
      <c r="C133" s="24">
        <f t="shared" ref="C133:H133" si="45">C134+SUM(C158:C160)</f>
        <v>1862280362</v>
      </c>
      <c r="D133" s="24">
        <f t="shared" si="45"/>
        <v>-638609829.99999988</v>
      </c>
      <c r="E133" s="24">
        <f t="shared" si="45"/>
        <v>1223670532</v>
      </c>
      <c r="F133" s="24">
        <f t="shared" si="45"/>
        <v>0</v>
      </c>
      <c r="G133" s="24">
        <f t="shared" si="45"/>
        <v>0</v>
      </c>
      <c r="H133" s="25">
        <f t="shared" si="45"/>
        <v>1223670532</v>
      </c>
    </row>
    <row r="134" spans="1:8">
      <c r="A134" s="26"/>
      <c r="B134" s="27" t="s">
        <v>17</v>
      </c>
      <c r="C134" s="28">
        <f>SUM(C135:C152)+C157</f>
        <v>1736065918</v>
      </c>
      <c r="D134" s="28">
        <f>SUM(D135:D152)+D157</f>
        <v>-638609829.99999988</v>
      </c>
      <c r="E134" s="28">
        <f t="shared" ref="E134:H134" si="46">SUM(E135:E152)+E157</f>
        <v>1097456088</v>
      </c>
      <c r="F134" s="28">
        <f t="shared" si="46"/>
        <v>0</v>
      </c>
      <c r="G134" s="28">
        <f t="shared" si="46"/>
        <v>0</v>
      </c>
      <c r="H134" s="29">
        <f t="shared" si="46"/>
        <v>1097456088</v>
      </c>
    </row>
    <row r="135" spans="1:8">
      <c r="A135" s="53"/>
      <c r="B135" s="31" t="s">
        <v>18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3">
        <f t="shared" ref="H135:H151" si="47">E135-F135</f>
        <v>0</v>
      </c>
    </row>
    <row r="136" spans="1:8">
      <c r="A136" s="53"/>
      <c r="B136" s="31" t="s">
        <v>19</v>
      </c>
      <c r="C136" s="32">
        <v>891171464</v>
      </c>
      <c r="D136" s="32">
        <v>-765656374.57999992</v>
      </c>
      <c r="E136" s="32">
        <v>125515089.42000005</v>
      </c>
      <c r="F136" s="32">
        <v>0</v>
      </c>
      <c r="G136" s="32">
        <v>0</v>
      </c>
      <c r="H136" s="33">
        <f t="shared" si="47"/>
        <v>125515089.42000005</v>
      </c>
    </row>
    <row r="137" spans="1:8">
      <c r="A137" s="53"/>
      <c r="B137" s="31" t="s">
        <v>20</v>
      </c>
      <c r="C137" s="32">
        <v>2288431</v>
      </c>
      <c r="D137" s="32">
        <v>0</v>
      </c>
      <c r="E137" s="32">
        <v>2288431</v>
      </c>
      <c r="F137" s="32">
        <v>0</v>
      </c>
      <c r="G137" s="32">
        <v>0</v>
      </c>
      <c r="H137" s="33">
        <f t="shared" si="47"/>
        <v>2288431</v>
      </c>
    </row>
    <row r="138" spans="1:8">
      <c r="A138" s="53"/>
      <c r="B138" s="31" t="s">
        <v>21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3">
        <f t="shared" si="47"/>
        <v>0</v>
      </c>
    </row>
    <row r="139" spans="1:8">
      <c r="A139" s="53"/>
      <c r="B139" s="31" t="s">
        <v>22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3">
        <f t="shared" si="47"/>
        <v>0</v>
      </c>
    </row>
    <row r="140" spans="1:8">
      <c r="A140" s="53"/>
      <c r="B140" s="31" t="s">
        <v>23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3">
        <f t="shared" si="47"/>
        <v>0</v>
      </c>
    </row>
    <row r="141" spans="1:8">
      <c r="A141" s="53"/>
      <c r="B141" s="31" t="s">
        <v>24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3">
        <f t="shared" si="47"/>
        <v>0</v>
      </c>
    </row>
    <row r="142" spans="1:8">
      <c r="A142" s="53"/>
      <c r="B142" s="31" t="s">
        <v>25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3">
        <f t="shared" si="47"/>
        <v>0</v>
      </c>
    </row>
    <row r="143" spans="1:8">
      <c r="A143" s="54"/>
      <c r="B143" s="31" t="s">
        <v>26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3">
        <f t="shared" si="47"/>
        <v>0</v>
      </c>
    </row>
    <row r="144" spans="1:8">
      <c r="A144" s="53"/>
      <c r="B144" s="31" t="s">
        <v>27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3">
        <f t="shared" si="47"/>
        <v>0</v>
      </c>
    </row>
    <row r="145" spans="1:10">
      <c r="A145" s="53"/>
      <c r="B145" s="31" t="s">
        <v>28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  <c r="H145" s="33">
        <f t="shared" si="47"/>
        <v>0</v>
      </c>
    </row>
    <row r="146" spans="1:10">
      <c r="A146" s="53"/>
      <c r="B146" s="31" t="s">
        <v>29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3">
        <f t="shared" si="47"/>
        <v>0</v>
      </c>
    </row>
    <row r="147" spans="1:10">
      <c r="A147" s="53"/>
      <c r="B147" s="31" t="s">
        <v>30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  <c r="H147" s="33">
        <f t="shared" si="47"/>
        <v>0</v>
      </c>
    </row>
    <row r="148" spans="1:10">
      <c r="A148" s="53"/>
      <c r="B148" s="31" t="s">
        <v>31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3">
        <f t="shared" si="47"/>
        <v>0</v>
      </c>
    </row>
    <row r="149" spans="1:10">
      <c r="A149" s="55"/>
      <c r="B149" s="31" t="s">
        <v>32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  <c r="H149" s="33">
        <f t="shared" si="47"/>
        <v>0</v>
      </c>
    </row>
    <row r="150" spans="1:10">
      <c r="A150" s="55"/>
      <c r="B150" s="31" t="s">
        <v>33</v>
      </c>
      <c r="C150" s="32">
        <v>74716302</v>
      </c>
      <c r="D150" s="32">
        <v>0</v>
      </c>
      <c r="E150" s="32">
        <v>74716302</v>
      </c>
      <c r="F150" s="32">
        <v>0</v>
      </c>
      <c r="G150" s="32">
        <v>0</v>
      </c>
      <c r="H150" s="33">
        <f t="shared" si="47"/>
        <v>74716302</v>
      </c>
    </row>
    <row r="151" spans="1:10">
      <c r="A151" s="55"/>
      <c r="B151" s="31" t="s">
        <v>34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  <c r="H151" s="33">
        <f t="shared" si="47"/>
        <v>0</v>
      </c>
    </row>
    <row r="152" spans="1:10">
      <c r="A152" s="26"/>
      <c r="B152" s="31" t="s">
        <v>35</v>
      </c>
      <c r="C152" s="28">
        <f>SUM(C153:C156)</f>
        <v>767889721</v>
      </c>
      <c r="D152" s="28">
        <f t="shared" ref="D152:H152" si="48">SUM(D153:D156)</f>
        <v>127046544.58000004</v>
      </c>
      <c r="E152" s="28">
        <f t="shared" si="48"/>
        <v>894936265.58000004</v>
      </c>
      <c r="F152" s="28">
        <f t="shared" si="48"/>
        <v>0</v>
      </c>
      <c r="G152" s="28">
        <f t="shared" si="48"/>
        <v>0</v>
      </c>
      <c r="H152" s="29">
        <f t="shared" si="48"/>
        <v>894936265.58000004</v>
      </c>
    </row>
    <row r="153" spans="1:10">
      <c r="A153" s="53"/>
      <c r="B153" s="35" t="s">
        <v>36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7">
        <f t="shared" ref="H153:H159" si="49">E153-F153</f>
        <v>0</v>
      </c>
      <c r="J153" s="87">
        <f>SUM(C153:I153)</f>
        <v>0</v>
      </c>
    </row>
    <row r="154" spans="1:10">
      <c r="A154" s="53"/>
      <c r="B154" s="35" t="s">
        <v>37</v>
      </c>
      <c r="C154" s="36">
        <v>627780194</v>
      </c>
      <c r="D154" s="36">
        <v>-135375437.41999996</v>
      </c>
      <c r="E154" s="36">
        <v>492404756.58000004</v>
      </c>
      <c r="F154" s="36">
        <v>0</v>
      </c>
      <c r="G154" s="36">
        <v>0</v>
      </c>
      <c r="H154" s="37">
        <f t="shared" si="49"/>
        <v>492404756.58000004</v>
      </c>
    </row>
    <row r="155" spans="1:10">
      <c r="A155" s="53"/>
      <c r="B155" s="35" t="s">
        <v>38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7">
        <f t="shared" si="49"/>
        <v>0</v>
      </c>
    </row>
    <row r="156" spans="1:10">
      <c r="A156" s="53"/>
      <c r="B156" s="35" t="s">
        <v>39</v>
      </c>
      <c r="C156" s="36">
        <v>140109527</v>
      </c>
      <c r="D156" s="36">
        <v>262421982</v>
      </c>
      <c r="E156" s="36">
        <v>402531509</v>
      </c>
      <c r="F156" s="36">
        <v>0</v>
      </c>
      <c r="G156" s="36">
        <v>0</v>
      </c>
      <c r="H156" s="37">
        <f t="shared" si="49"/>
        <v>402531509</v>
      </c>
    </row>
    <row r="157" spans="1:10">
      <c r="A157" s="53"/>
      <c r="B157" s="31" t="s">
        <v>40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9">
        <f t="shared" si="49"/>
        <v>0</v>
      </c>
    </row>
    <row r="158" spans="1:10">
      <c r="A158" s="26"/>
      <c r="B158" s="27" t="s">
        <v>41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9">
        <f t="shared" si="49"/>
        <v>0</v>
      </c>
    </row>
    <row r="159" spans="1:10">
      <c r="A159" s="26"/>
      <c r="B159" s="27" t="s">
        <v>42</v>
      </c>
      <c r="C159" s="28">
        <v>69801599</v>
      </c>
      <c r="D159" s="28">
        <v>0</v>
      </c>
      <c r="E159" s="28">
        <v>69801599</v>
      </c>
      <c r="F159" s="28">
        <v>0</v>
      </c>
      <c r="G159" s="28">
        <v>0</v>
      </c>
      <c r="H159" s="29">
        <f t="shared" si="49"/>
        <v>69801599</v>
      </c>
    </row>
    <row r="160" spans="1:10">
      <c r="A160" s="26"/>
      <c r="B160" s="27" t="s">
        <v>43</v>
      </c>
      <c r="C160" s="28">
        <f>SUM(C161:C167)</f>
        <v>56412845</v>
      </c>
      <c r="D160" s="28">
        <f t="shared" ref="D160:H160" si="50">SUM(D161:D167)</f>
        <v>0</v>
      </c>
      <c r="E160" s="28">
        <f t="shared" si="50"/>
        <v>56412845</v>
      </c>
      <c r="F160" s="28">
        <f t="shared" si="50"/>
        <v>0</v>
      </c>
      <c r="G160" s="28">
        <f t="shared" si="50"/>
        <v>0</v>
      </c>
      <c r="H160" s="29">
        <f t="shared" si="50"/>
        <v>56412845</v>
      </c>
    </row>
    <row r="161" spans="1:8">
      <c r="A161" s="53"/>
      <c r="B161" s="31" t="s">
        <v>44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  <c r="H161" s="33">
        <f t="shared" ref="H161:H167" si="51">E161-F161</f>
        <v>0</v>
      </c>
    </row>
    <row r="162" spans="1:8">
      <c r="A162" s="53"/>
      <c r="B162" s="31" t="s">
        <v>45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  <c r="H162" s="33">
        <f t="shared" si="51"/>
        <v>0</v>
      </c>
    </row>
    <row r="163" spans="1:8">
      <c r="A163" s="53"/>
      <c r="B163" s="31" t="s">
        <v>46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  <c r="H163" s="33">
        <f t="shared" si="51"/>
        <v>0</v>
      </c>
    </row>
    <row r="164" spans="1:8" ht="25.5">
      <c r="A164" s="53"/>
      <c r="B164" s="31" t="s">
        <v>47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  <c r="H164" s="33">
        <f t="shared" si="51"/>
        <v>0</v>
      </c>
    </row>
    <row r="165" spans="1:8">
      <c r="A165" s="53"/>
      <c r="B165" s="31" t="s">
        <v>48</v>
      </c>
      <c r="C165" s="32">
        <v>56412845</v>
      </c>
      <c r="D165" s="32">
        <v>0</v>
      </c>
      <c r="E165" s="32">
        <v>56412845</v>
      </c>
      <c r="F165" s="32">
        <v>0</v>
      </c>
      <c r="G165" s="32">
        <v>0</v>
      </c>
      <c r="H165" s="33">
        <f t="shared" si="51"/>
        <v>56412845</v>
      </c>
    </row>
    <row r="166" spans="1:8" ht="23.25" customHeight="1">
      <c r="A166" s="56"/>
      <c r="B166" s="31" t="s">
        <v>49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  <c r="H166" s="33">
        <f t="shared" si="51"/>
        <v>0</v>
      </c>
    </row>
    <row r="167" spans="1:8" ht="23.25" customHeight="1">
      <c r="A167" s="56"/>
      <c r="B167" s="31" t="s">
        <v>50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  <c r="H167" s="33">
        <f t="shared" si="51"/>
        <v>0</v>
      </c>
    </row>
    <row r="168" spans="1:8" ht="25.5">
      <c r="A168" s="26"/>
      <c r="B168" s="23" t="s">
        <v>51</v>
      </c>
      <c r="C168" s="24">
        <f>C169+C198+C188+C190+C201+C194+C206</f>
        <v>11563338051</v>
      </c>
      <c r="D168" s="24">
        <f t="shared" ref="D168:H168" si="52">D169+D198+D188+D190+D201+D194+D206</f>
        <v>718349479.39999986</v>
      </c>
      <c r="E168" s="24">
        <f t="shared" si="52"/>
        <v>12281687530.4</v>
      </c>
      <c r="F168" s="24">
        <f t="shared" si="52"/>
        <v>2088330917.5799999</v>
      </c>
      <c r="G168" s="24">
        <f t="shared" si="52"/>
        <v>2088330917.5799999</v>
      </c>
      <c r="H168" s="25">
        <f t="shared" si="52"/>
        <v>10193356612.82</v>
      </c>
    </row>
    <row r="169" spans="1:8">
      <c r="A169" s="26"/>
      <c r="B169" s="27" t="s">
        <v>52</v>
      </c>
      <c r="C169" s="28">
        <f t="shared" ref="C169:H169" si="53">SUM(C170:C187)</f>
        <v>9062201816</v>
      </c>
      <c r="D169" s="28">
        <f t="shared" si="53"/>
        <v>708185288.81999993</v>
      </c>
      <c r="E169" s="28">
        <f t="shared" si="53"/>
        <v>9770387104.8199997</v>
      </c>
      <c r="F169" s="28">
        <f t="shared" si="53"/>
        <v>1639018232.4099998</v>
      </c>
      <c r="G169" s="28">
        <f t="shared" si="53"/>
        <v>1639018232.4099998</v>
      </c>
      <c r="H169" s="29">
        <f t="shared" si="53"/>
        <v>8131368872.4099998</v>
      </c>
    </row>
    <row r="170" spans="1:8">
      <c r="A170" s="53"/>
      <c r="B170" s="31" t="s">
        <v>53</v>
      </c>
      <c r="C170" s="32">
        <v>7885156890</v>
      </c>
      <c r="D170" s="32">
        <v>0</v>
      </c>
      <c r="E170" s="32">
        <v>7885156890</v>
      </c>
      <c r="F170" s="32">
        <v>1253898484.5899999</v>
      </c>
      <c r="G170" s="32">
        <v>1253898484.5899999</v>
      </c>
      <c r="H170" s="33">
        <f t="shared" ref="H170:H187" si="54">E170-F170</f>
        <v>6631258405.4099998</v>
      </c>
    </row>
    <row r="171" spans="1:8">
      <c r="A171" s="53"/>
      <c r="B171" s="31" t="s">
        <v>54</v>
      </c>
      <c r="C171" s="32">
        <v>407299294</v>
      </c>
      <c r="D171" s="32">
        <v>28244119</v>
      </c>
      <c r="E171" s="32">
        <v>435543413</v>
      </c>
      <c r="F171" s="32">
        <v>101774894</v>
      </c>
      <c r="G171" s="32">
        <v>101774894</v>
      </c>
      <c r="H171" s="33">
        <f t="shared" si="54"/>
        <v>333768519</v>
      </c>
    </row>
    <row r="172" spans="1:8">
      <c r="A172" s="53"/>
      <c r="B172" s="31" t="s">
        <v>55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  <c r="H172" s="33">
        <f t="shared" si="54"/>
        <v>0</v>
      </c>
    </row>
    <row r="173" spans="1:8">
      <c r="A173" s="53"/>
      <c r="B173" s="31" t="s">
        <v>56</v>
      </c>
      <c r="C173" s="32">
        <v>190650740</v>
      </c>
      <c r="D173" s="32">
        <v>7546125</v>
      </c>
      <c r="E173" s="32">
        <v>198196865</v>
      </c>
      <c r="F173" s="32">
        <v>49219365</v>
      </c>
      <c r="G173" s="32">
        <v>49219365</v>
      </c>
      <c r="H173" s="33">
        <f t="shared" si="54"/>
        <v>148977500</v>
      </c>
    </row>
    <row r="174" spans="1:8">
      <c r="A174" s="53"/>
      <c r="B174" s="31" t="s">
        <v>57</v>
      </c>
      <c r="C174" s="32">
        <v>149072081</v>
      </c>
      <c r="D174" s="32">
        <v>0</v>
      </c>
      <c r="E174" s="32">
        <v>149072081</v>
      </c>
      <c r="F174" s="32">
        <v>38033082</v>
      </c>
      <c r="G174" s="32">
        <v>38033082</v>
      </c>
      <c r="H174" s="33">
        <f t="shared" si="54"/>
        <v>111038999</v>
      </c>
    </row>
    <row r="175" spans="1:8">
      <c r="A175" s="53"/>
      <c r="B175" s="31" t="s">
        <v>58</v>
      </c>
      <c r="C175" s="32">
        <v>82443941</v>
      </c>
      <c r="D175" s="32">
        <v>0</v>
      </c>
      <c r="E175" s="32">
        <v>82443941</v>
      </c>
      <c r="F175" s="32">
        <v>17971817</v>
      </c>
      <c r="G175" s="32">
        <v>17971817</v>
      </c>
      <c r="H175" s="33">
        <f t="shared" si="54"/>
        <v>64472124</v>
      </c>
    </row>
    <row r="176" spans="1:8">
      <c r="A176" s="53"/>
      <c r="B176" s="31" t="s">
        <v>59</v>
      </c>
      <c r="C176" s="32">
        <v>68318271</v>
      </c>
      <c r="D176" s="32">
        <v>0</v>
      </c>
      <c r="E176" s="32">
        <v>68318271</v>
      </c>
      <c r="F176" s="32">
        <v>19473860</v>
      </c>
      <c r="G176" s="32">
        <v>19473860</v>
      </c>
      <c r="H176" s="33">
        <f t="shared" si="54"/>
        <v>48844411</v>
      </c>
    </row>
    <row r="177" spans="1:8">
      <c r="A177" s="53"/>
      <c r="B177" s="31" t="s">
        <v>60</v>
      </c>
      <c r="C177" s="32">
        <v>38167291</v>
      </c>
      <c r="D177" s="32">
        <v>0</v>
      </c>
      <c r="E177" s="32">
        <v>38167291</v>
      </c>
      <c r="F177" s="32">
        <v>0</v>
      </c>
      <c r="G177" s="32">
        <v>0</v>
      </c>
      <c r="H177" s="33">
        <f t="shared" si="54"/>
        <v>38167291</v>
      </c>
    </row>
    <row r="178" spans="1:8">
      <c r="A178" s="53"/>
      <c r="B178" s="31" t="s">
        <v>61</v>
      </c>
      <c r="C178" s="32">
        <v>62790208</v>
      </c>
      <c r="D178" s="32">
        <v>-386656</v>
      </c>
      <c r="E178" s="32">
        <v>62403552</v>
      </c>
      <c r="F178" s="32">
        <v>0</v>
      </c>
      <c r="G178" s="32">
        <v>0</v>
      </c>
      <c r="H178" s="33">
        <f t="shared" si="54"/>
        <v>62403552</v>
      </c>
    </row>
    <row r="179" spans="1:8">
      <c r="A179" s="54"/>
      <c r="B179" s="31" t="s">
        <v>62</v>
      </c>
      <c r="C179" s="32">
        <v>27408826</v>
      </c>
      <c r="D179" s="32">
        <v>0</v>
      </c>
      <c r="E179" s="32">
        <v>27408826</v>
      </c>
      <c r="F179" s="32">
        <v>0</v>
      </c>
      <c r="G179" s="32">
        <v>0</v>
      </c>
      <c r="H179" s="33">
        <f t="shared" si="54"/>
        <v>27408826</v>
      </c>
    </row>
    <row r="180" spans="1:8">
      <c r="A180" s="53"/>
      <c r="B180" s="31" t="s">
        <v>63</v>
      </c>
      <c r="C180" s="32">
        <v>76824812</v>
      </c>
      <c r="D180" s="32">
        <v>1951235.0000000002</v>
      </c>
      <c r="E180" s="32">
        <v>78776047</v>
      </c>
      <c r="F180" s="32">
        <v>25495000</v>
      </c>
      <c r="G180" s="32">
        <v>25495000</v>
      </c>
      <c r="H180" s="33">
        <f t="shared" si="54"/>
        <v>53281047</v>
      </c>
    </row>
    <row r="181" spans="1:8">
      <c r="A181" s="53"/>
      <c r="B181" s="31" t="s">
        <v>64</v>
      </c>
      <c r="C181" s="32">
        <v>0</v>
      </c>
      <c r="D181" s="32">
        <v>657330465.81999993</v>
      </c>
      <c r="E181" s="32">
        <v>657330465.81999993</v>
      </c>
      <c r="F181" s="32">
        <v>109611729.82000001</v>
      </c>
      <c r="G181" s="32">
        <v>109611729.82000001</v>
      </c>
      <c r="H181" s="33">
        <f t="shared" si="54"/>
        <v>547718735.99999988</v>
      </c>
    </row>
    <row r="182" spans="1:8">
      <c r="A182" s="55"/>
      <c r="B182" s="31" t="s">
        <v>65</v>
      </c>
      <c r="C182" s="32">
        <v>25817864</v>
      </c>
      <c r="D182" s="32">
        <v>0</v>
      </c>
      <c r="E182" s="32">
        <v>25817864</v>
      </c>
      <c r="F182" s="32">
        <v>10040000</v>
      </c>
      <c r="G182" s="32">
        <v>10040000</v>
      </c>
      <c r="H182" s="33">
        <f t="shared" si="54"/>
        <v>15777864</v>
      </c>
    </row>
    <row r="183" spans="1:8">
      <c r="A183" s="53"/>
      <c r="B183" s="39" t="s">
        <v>66</v>
      </c>
      <c r="C183" s="32">
        <v>16479540</v>
      </c>
      <c r="D183" s="32">
        <v>0</v>
      </c>
      <c r="E183" s="32">
        <v>16479540</v>
      </c>
      <c r="F183" s="32">
        <v>0</v>
      </c>
      <c r="G183" s="32">
        <v>0</v>
      </c>
      <c r="H183" s="33">
        <f t="shared" si="54"/>
        <v>16479540</v>
      </c>
    </row>
    <row r="184" spans="1:8">
      <c r="A184" s="53"/>
      <c r="B184" s="31" t="s">
        <v>67</v>
      </c>
      <c r="C184" s="32">
        <v>17070401</v>
      </c>
      <c r="D184" s="32">
        <v>0</v>
      </c>
      <c r="E184" s="32">
        <v>17070401</v>
      </c>
      <c r="F184" s="32">
        <v>0</v>
      </c>
      <c r="G184" s="32">
        <v>0</v>
      </c>
      <c r="H184" s="33">
        <f t="shared" si="54"/>
        <v>17070401</v>
      </c>
    </row>
    <row r="185" spans="1:8">
      <c r="A185" s="55"/>
      <c r="B185" s="31" t="s">
        <v>68</v>
      </c>
      <c r="C185" s="32">
        <v>9463291</v>
      </c>
      <c r="D185" s="32">
        <v>0</v>
      </c>
      <c r="E185" s="32">
        <v>9463291</v>
      </c>
      <c r="F185" s="32">
        <v>0</v>
      </c>
      <c r="G185" s="32">
        <v>0</v>
      </c>
      <c r="H185" s="33">
        <f t="shared" si="54"/>
        <v>9463291</v>
      </c>
    </row>
    <row r="186" spans="1:8">
      <c r="A186" s="55"/>
      <c r="B186" s="39" t="s">
        <v>69</v>
      </c>
      <c r="C186" s="32">
        <v>5238366</v>
      </c>
      <c r="D186" s="32">
        <v>0</v>
      </c>
      <c r="E186" s="32">
        <v>5238366</v>
      </c>
      <c r="F186" s="32">
        <v>0</v>
      </c>
      <c r="G186" s="32">
        <v>0</v>
      </c>
      <c r="H186" s="33">
        <f t="shared" si="54"/>
        <v>5238366</v>
      </c>
    </row>
    <row r="187" spans="1:8">
      <c r="A187" s="55"/>
      <c r="B187" s="39" t="s">
        <v>70</v>
      </c>
      <c r="C187" s="32">
        <v>0</v>
      </c>
      <c r="D187" s="32">
        <v>13500000</v>
      </c>
      <c r="E187" s="32">
        <v>13500000</v>
      </c>
      <c r="F187" s="32">
        <v>13500000</v>
      </c>
      <c r="G187" s="32">
        <v>13500000</v>
      </c>
      <c r="H187" s="33">
        <f t="shared" si="54"/>
        <v>0</v>
      </c>
    </row>
    <row r="188" spans="1:8">
      <c r="A188" s="26"/>
      <c r="B188" s="27" t="s">
        <v>71</v>
      </c>
      <c r="C188" s="28">
        <f t="shared" ref="C188:H188" si="55">SUM(C189:C189)</f>
        <v>1815427021</v>
      </c>
      <c r="D188" s="28">
        <f t="shared" si="55"/>
        <v>71159.169999999474</v>
      </c>
      <c r="E188" s="28">
        <f t="shared" si="55"/>
        <v>1815498180.1700001</v>
      </c>
      <c r="F188" s="28">
        <f t="shared" si="55"/>
        <v>304959931.17000002</v>
      </c>
      <c r="G188" s="28">
        <f t="shared" si="55"/>
        <v>304959931.17000002</v>
      </c>
      <c r="H188" s="29">
        <f t="shared" si="55"/>
        <v>1510538249</v>
      </c>
    </row>
    <row r="189" spans="1:8">
      <c r="A189" s="53"/>
      <c r="B189" s="31" t="s">
        <v>72</v>
      </c>
      <c r="C189" s="32">
        <v>1815427021</v>
      </c>
      <c r="D189" s="32">
        <v>71159.169999999474</v>
      </c>
      <c r="E189" s="32">
        <v>1815498180.1700001</v>
      </c>
      <c r="F189" s="32">
        <v>304959931.17000002</v>
      </c>
      <c r="G189" s="32">
        <v>304959931.17000002</v>
      </c>
      <c r="H189" s="33">
        <f t="shared" ref="H189" si="56">E189-F189</f>
        <v>1510538249</v>
      </c>
    </row>
    <row r="190" spans="1:8">
      <c r="A190" s="26"/>
      <c r="B190" s="27" t="s">
        <v>73</v>
      </c>
      <c r="C190" s="28">
        <f t="shared" ref="C190:H190" si="57">SUM(C191:C193)</f>
        <v>90116752</v>
      </c>
      <c r="D190" s="28">
        <f t="shared" si="57"/>
        <v>9591178.4100000001</v>
      </c>
      <c r="E190" s="28">
        <f t="shared" si="57"/>
        <v>99707930.409999982</v>
      </c>
      <c r="F190" s="28">
        <f t="shared" si="57"/>
        <v>0</v>
      </c>
      <c r="G190" s="28">
        <f t="shared" si="57"/>
        <v>0</v>
      </c>
      <c r="H190" s="29">
        <f t="shared" si="57"/>
        <v>99707930.409999982</v>
      </c>
    </row>
    <row r="191" spans="1:8">
      <c r="A191" s="53"/>
      <c r="B191" s="31" t="s">
        <v>74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  <c r="H191" s="33">
        <f t="shared" ref="H191:H193" si="58">E191-F191</f>
        <v>0</v>
      </c>
    </row>
    <row r="192" spans="1:8">
      <c r="A192" s="53"/>
      <c r="B192" s="40" t="s">
        <v>75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  <c r="H192" s="33">
        <f t="shared" si="58"/>
        <v>0</v>
      </c>
    </row>
    <row r="193" spans="1:8">
      <c r="A193" s="53"/>
      <c r="B193" s="40" t="s">
        <v>76</v>
      </c>
      <c r="C193" s="32">
        <v>90116752</v>
      </c>
      <c r="D193" s="32">
        <v>9591178.4100000001</v>
      </c>
      <c r="E193" s="32">
        <v>99707930.409999982</v>
      </c>
      <c r="F193" s="32">
        <v>0</v>
      </c>
      <c r="G193" s="32">
        <v>0</v>
      </c>
      <c r="H193" s="33">
        <f t="shared" si="58"/>
        <v>99707930.409999982</v>
      </c>
    </row>
    <row r="194" spans="1:8">
      <c r="A194" s="26"/>
      <c r="B194" s="27" t="s">
        <v>77</v>
      </c>
      <c r="C194" s="28">
        <f t="shared" ref="C194:H194" si="59">SUM(C195:C197)</f>
        <v>0</v>
      </c>
      <c r="D194" s="28">
        <f t="shared" si="59"/>
        <v>0</v>
      </c>
      <c r="E194" s="28">
        <f t="shared" si="59"/>
        <v>0</v>
      </c>
      <c r="F194" s="28">
        <f t="shared" si="59"/>
        <v>0</v>
      </c>
      <c r="G194" s="28">
        <f t="shared" si="59"/>
        <v>0</v>
      </c>
      <c r="H194" s="29">
        <f t="shared" si="59"/>
        <v>0</v>
      </c>
    </row>
    <row r="195" spans="1:8">
      <c r="A195" s="57"/>
      <c r="B195" s="39" t="s">
        <v>78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  <c r="H195" s="33">
        <f t="shared" ref="H195:H197" si="60">E195-F195</f>
        <v>0</v>
      </c>
    </row>
    <row r="196" spans="1:8">
      <c r="A196" s="58"/>
      <c r="B196" s="31" t="s">
        <v>79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  <c r="H196" s="33">
        <f t="shared" si="60"/>
        <v>0</v>
      </c>
    </row>
    <row r="197" spans="1:8">
      <c r="A197" s="59"/>
      <c r="B197" s="31" t="s">
        <v>80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  <c r="H197" s="33">
        <f t="shared" si="60"/>
        <v>0</v>
      </c>
    </row>
    <row r="198" spans="1:8">
      <c r="A198" s="26"/>
      <c r="B198" s="27" t="s">
        <v>81</v>
      </c>
      <c r="C198" s="28">
        <f>SUM(C199:C200)</f>
        <v>0</v>
      </c>
      <c r="D198" s="28">
        <f t="shared" ref="D198:H198" si="61">SUM(D199:D200)</f>
        <v>0</v>
      </c>
      <c r="E198" s="28">
        <f t="shared" si="61"/>
        <v>0</v>
      </c>
      <c r="F198" s="28">
        <f t="shared" si="61"/>
        <v>0</v>
      </c>
      <c r="G198" s="28">
        <f t="shared" si="61"/>
        <v>0</v>
      </c>
      <c r="H198" s="29">
        <f t="shared" si="61"/>
        <v>0</v>
      </c>
    </row>
    <row r="199" spans="1:8">
      <c r="A199" s="53"/>
      <c r="B199" s="31" t="s">
        <v>82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  <c r="H199" s="33">
        <f t="shared" ref="H199:H200" si="62">E199-F199</f>
        <v>0</v>
      </c>
    </row>
    <row r="200" spans="1:8">
      <c r="A200" s="53"/>
      <c r="B200" s="31" t="s">
        <v>83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  <c r="H200" s="33">
        <f t="shared" si="62"/>
        <v>0</v>
      </c>
    </row>
    <row r="201" spans="1:8">
      <c r="A201" s="26"/>
      <c r="B201" s="27" t="s">
        <v>84</v>
      </c>
      <c r="C201" s="28">
        <f t="shared" ref="C201:H201" si="63">SUM(C202:C205)</f>
        <v>309913639</v>
      </c>
      <c r="D201" s="28">
        <f t="shared" si="63"/>
        <v>-535920</v>
      </c>
      <c r="E201" s="28">
        <f t="shared" si="63"/>
        <v>309377719</v>
      </c>
      <c r="F201" s="28">
        <f t="shared" si="63"/>
        <v>51562954</v>
      </c>
      <c r="G201" s="28">
        <f t="shared" si="63"/>
        <v>51562954</v>
      </c>
      <c r="H201" s="29">
        <f t="shared" si="63"/>
        <v>257814765</v>
      </c>
    </row>
    <row r="202" spans="1:8" ht="18" customHeight="1">
      <c r="A202" s="53"/>
      <c r="B202" s="31" t="s">
        <v>85</v>
      </c>
      <c r="C202" s="32">
        <v>309913639</v>
      </c>
      <c r="D202" s="32">
        <v>-535920</v>
      </c>
      <c r="E202" s="32">
        <v>309377719</v>
      </c>
      <c r="F202" s="32">
        <v>51562954</v>
      </c>
      <c r="G202" s="32">
        <v>51562954</v>
      </c>
      <c r="H202" s="33">
        <f t="shared" ref="H202:H205" si="64">E202-F202</f>
        <v>257814765</v>
      </c>
    </row>
    <row r="203" spans="1:8" ht="25.5">
      <c r="A203" s="53"/>
      <c r="B203" s="31" t="s">
        <v>86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  <c r="H203" s="33">
        <f t="shared" si="64"/>
        <v>0</v>
      </c>
    </row>
    <row r="204" spans="1:8">
      <c r="A204" s="53"/>
      <c r="B204" s="31" t="s">
        <v>87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  <c r="H204" s="33">
        <f t="shared" si="64"/>
        <v>0</v>
      </c>
    </row>
    <row r="205" spans="1:8">
      <c r="A205" s="53"/>
      <c r="B205" s="31" t="s">
        <v>88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  <c r="H205" s="33">
        <f t="shared" si="64"/>
        <v>0</v>
      </c>
    </row>
    <row r="206" spans="1:8">
      <c r="A206" s="26"/>
      <c r="B206" s="27" t="s">
        <v>89</v>
      </c>
      <c r="C206" s="28">
        <f>SUM(C207:C209)</f>
        <v>285678823</v>
      </c>
      <c r="D206" s="28">
        <f t="shared" ref="D206:H206" si="65">SUM(D207:D209)</f>
        <v>1037773</v>
      </c>
      <c r="E206" s="28">
        <f t="shared" si="65"/>
        <v>286716596</v>
      </c>
      <c r="F206" s="28">
        <f t="shared" si="65"/>
        <v>92789800</v>
      </c>
      <c r="G206" s="28">
        <f t="shared" si="65"/>
        <v>92789800</v>
      </c>
      <c r="H206" s="29">
        <f t="shared" si="65"/>
        <v>193926796</v>
      </c>
    </row>
    <row r="207" spans="1:8" ht="21" customHeight="1">
      <c r="A207" s="53"/>
      <c r="B207" s="31" t="s">
        <v>90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  <c r="H207" s="33">
        <f t="shared" ref="H207:H209" si="66">E207-F207</f>
        <v>0</v>
      </c>
    </row>
    <row r="208" spans="1:8">
      <c r="A208" s="53"/>
      <c r="B208" s="31" t="s">
        <v>91</v>
      </c>
      <c r="C208" s="32">
        <v>285678823</v>
      </c>
      <c r="D208" s="32">
        <v>1037773</v>
      </c>
      <c r="E208" s="32">
        <v>286716596</v>
      </c>
      <c r="F208" s="32">
        <v>92789800</v>
      </c>
      <c r="G208" s="32">
        <v>92789800</v>
      </c>
      <c r="H208" s="33">
        <f t="shared" si="66"/>
        <v>193926796</v>
      </c>
    </row>
    <row r="209" spans="1:8">
      <c r="A209" s="60"/>
      <c r="B209" s="31" t="s">
        <v>92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  <c r="H209" s="33">
        <f t="shared" si="66"/>
        <v>0</v>
      </c>
    </row>
    <row r="210" spans="1:8">
      <c r="A210" s="26"/>
      <c r="B210" s="23" t="s">
        <v>93</v>
      </c>
      <c r="C210" s="24">
        <v>0</v>
      </c>
      <c r="D210" s="24">
        <v>0</v>
      </c>
      <c r="E210" s="24">
        <v>0</v>
      </c>
      <c r="F210" s="24">
        <v>0</v>
      </c>
      <c r="G210" s="24">
        <v>0</v>
      </c>
      <c r="H210" s="25">
        <v>0</v>
      </c>
    </row>
    <row r="211" spans="1:8" ht="25.5">
      <c r="A211" s="26"/>
      <c r="B211" s="20" t="s">
        <v>94</v>
      </c>
      <c r="C211" s="21">
        <f>C212+C217</f>
        <v>0</v>
      </c>
      <c r="D211" s="21">
        <f t="shared" ref="D211:H211" si="67">D212+D217</f>
        <v>0</v>
      </c>
      <c r="E211" s="21">
        <f t="shared" si="67"/>
        <v>0</v>
      </c>
      <c r="F211" s="21">
        <f t="shared" si="67"/>
        <v>0</v>
      </c>
      <c r="G211" s="21">
        <f t="shared" si="67"/>
        <v>0</v>
      </c>
      <c r="H211" s="22">
        <f t="shared" si="67"/>
        <v>0</v>
      </c>
    </row>
    <row r="212" spans="1:8" ht="25.5">
      <c r="A212" s="26"/>
      <c r="B212" s="23" t="s">
        <v>95</v>
      </c>
      <c r="C212" s="24">
        <f>C213</f>
        <v>0</v>
      </c>
      <c r="D212" s="24">
        <f t="shared" ref="D212:H212" si="68">D213</f>
        <v>0</v>
      </c>
      <c r="E212" s="24">
        <f t="shared" si="68"/>
        <v>0</v>
      </c>
      <c r="F212" s="24">
        <f t="shared" si="68"/>
        <v>0</v>
      </c>
      <c r="G212" s="24">
        <f t="shared" si="68"/>
        <v>0</v>
      </c>
      <c r="H212" s="25">
        <f t="shared" si="68"/>
        <v>0</v>
      </c>
    </row>
    <row r="213" spans="1:8">
      <c r="A213" s="26"/>
      <c r="B213" s="27" t="s">
        <v>96</v>
      </c>
      <c r="C213" s="28">
        <f t="shared" ref="C213:H213" si="69">SUM(C214:C216)</f>
        <v>0</v>
      </c>
      <c r="D213" s="28">
        <f t="shared" si="69"/>
        <v>0</v>
      </c>
      <c r="E213" s="28">
        <f t="shared" si="69"/>
        <v>0</v>
      </c>
      <c r="F213" s="28">
        <f t="shared" si="69"/>
        <v>0</v>
      </c>
      <c r="G213" s="28">
        <f t="shared" si="69"/>
        <v>0</v>
      </c>
      <c r="H213" s="29">
        <f t="shared" si="69"/>
        <v>0</v>
      </c>
    </row>
    <row r="214" spans="1:8" hidden="1">
      <c r="A214" s="53"/>
      <c r="B214" s="31"/>
      <c r="C214" s="32">
        <v>0</v>
      </c>
      <c r="D214" s="32">
        <v>0</v>
      </c>
      <c r="E214" s="32">
        <v>0</v>
      </c>
      <c r="F214" s="32">
        <v>0</v>
      </c>
      <c r="G214" s="32">
        <v>0</v>
      </c>
      <c r="H214" s="33">
        <f t="shared" ref="H214:H216" si="70">E214-F214</f>
        <v>0</v>
      </c>
    </row>
    <row r="215" spans="1:8" hidden="1">
      <c r="A215" s="57"/>
      <c r="B215" s="31"/>
      <c r="C215" s="32">
        <v>0</v>
      </c>
      <c r="D215" s="32">
        <v>0</v>
      </c>
      <c r="E215" s="32">
        <v>0</v>
      </c>
      <c r="F215" s="32">
        <v>0</v>
      </c>
      <c r="G215" s="32">
        <v>0</v>
      </c>
      <c r="H215" s="33">
        <f t="shared" si="70"/>
        <v>0</v>
      </c>
    </row>
    <row r="216" spans="1:8" hidden="1">
      <c r="A216" s="53"/>
      <c r="B216" s="31"/>
      <c r="C216" s="32">
        <v>0</v>
      </c>
      <c r="D216" s="32">
        <v>0</v>
      </c>
      <c r="E216" s="32">
        <v>0</v>
      </c>
      <c r="F216" s="32">
        <v>0</v>
      </c>
      <c r="G216" s="32">
        <v>0</v>
      </c>
      <c r="H216" s="33">
        <f t="shared" si="70"/>
        <v>0</v>
      </c>
    </row>
    <row r="217" spans="1:8" s="16" customFormat="1" ht="26.25">
      <c r="A217" s="26"/>
      <c r="B217" s="23" t="s">
        <v>97</v>
      </c>
      <c r="C217" s="24">
        <v>0</v>
      </c>
      <c r="D217" s="24">
        <v>0</v>
      </c>
      <c r="E217" s="24">
        <v>0</v>
      </c>
      <c r="F217" s="24">
        <v>0</v>
      </c>
      <c r="G217" s="24">
        <v>0</v>
      </c>
      <c r="H217" s="25">
        <v>0</v>
      </c>
    </row>
    <row r="218" spans="1:8">
      <c r="A218" s="26"/>
      <c r="B218" s="17" t="s">
        <v>98</v>
      </c>
      <c r="C218" s="18">
        <f>C219+C220+C224</f>
        <v>0</v>
      </c>
      <c r="D218" s="18">
        <f t="shared" ref="D218:H218" si="71">D220</f>
        <v>0</v>
      </c>
      <c r="E218" s="18">
        <f t="shared" si="71"/>
        <v>0</v>
      </c>
      <c r="F218" s="18">
        <f t="shared" si="71"/>
        <v>0</v>
      </c>
      <c r="G218" s="18">
        <f t="shared" si="71"/>
        <v>0</v>
      </c>
      <c r="H218" s="19">
        <f t="shared" si="71"/>
        <v>0</v>
      </c>
    </row>
    <row r="219" spans="1:8" ht="25.5">
      <c r="A219" s="26"/>
      <c r="B219" s="20" t="s">
        <v>99</v>
      </c>
      <c r="C219" s="21">
        <v>0</v>
      </c>
      <c r="D219" s="21">
        <v>0</v>
      </c>
      <c r="E219" s="21">
        <v>0</v>
      </c>
      <c r="F219" s="21">
        <v>0</v>
      </c>
      <c r="G219" s="21">
        <v>0</v>
      </c>
      <c r="H219" s="22">
        <v>0</v>
      </c>
    </row>
    <row r="220" spans="1:8" s="16" customFormat="1" ht="26.25">
      <c r="A220" s="26"/>
      <c r="B220" s="20" t="s">
        <v>100</v>
      </c>
      <c r="C220" s="21">
        <f>C221</f>
        <v>0</v>
      </c>
      <c r="D220" s="21">
        <f t="shared" ref="D220:H221" si="72">D221</f>
        <v>0</v>
      </c>
      <c r="E220" s="21">
        <f t="shared" si="72"/>
        <v>0</v>
      </c>
      <c r="F220" s="21">
        <f t="shared" si="72"/>
        <v>0</v>
      </c>
      <c r="G220" s="21">
        <f t="shared" si="72"/>
        <v>0</v>
      </c>
      <c r="H220" s="22">
        <f t="shared" si="72"/>
        <v>0</v>
      </c>
    </row>
    <row r="221" spans="1:8" ht="25.5">
      <c r="A221" s="26"/>
      <c r="B221" s="23" t="s">
        <v>101</v>
      </c>
      <c r="C221" s="24">
        <f>C222</f>
        <v>0</v>
      </c>
      <c r="D221" s="24">
        <f t="shared" si="72"/>
        <v>0</v>
      </c>
      <c r="E221" s="24">
        <f t="shared" si="72"/>
        <v>0</v>
      </c>
      <c r="F221" s="24">
        <f t="shared" si="72"/>
        <v>0</v>
      </c>
      <c r="G221" s="24">
        <f t="shared" si="72"/>
        <v>0</v>
      </c>
      <c r="H221" s="25">
        <f t="shared" si="72"/>
        <v>0</v>
      </c>
    </row>
    <row r="222" spans="1:8">
      <c r="A222" s="26"/>
      <c r="B222" s="27" t="s">
        <v>102</v>
      </c>
      <c r="C222" s="28">
        <f t="shared" ref="C222:F222" si="73">C223</f>
        <v>0</v>
      </c>
      <c r="D222" s="28">
        <f t="shared" si="73"/>
        <v>0</v>
      </c>
      <c r="E222" s="28">
        <f>E223</f>
        <v>0</v>
      </c>
      <c r="F222" s="28">
        <f t="shared" si="73"/>
        <v>0</v>
      </c>
      <c r="G222" s="28">
        <f>G223</f>
        <v>0</v>
      </c>
      <c r="H222" s="29">
        <f>H223</f>
        <v>0</v>
      </c>
    </row>
    <row r="223" spans="1:8" ht="19.5" customHeight="1">
      <c r="A223" s="55"/>
      <c r="B223" s="31" t="s">
        <v>103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  <c r="H223" s="33">
        <f t="shared" ref="H223" si="74">E223-F223</f>
        <v>0</v>
      </c>
    </row>
    <row r="224" spans="1:8" s="16" customFormat="1" ht="26.25">
      <c r="A224" s="26"/>
      <c r="B224" s="20" t="s">
        <v>104</v>
      </c>
      <c r="C224" s="21">
        <v>0</v>
      </c>
      <c r="D224" s="21">
        <v>0</v>
      </c>
      <c r="E224" s="21">
        <v>0</v>
      </c>
      <c r="F224" s="21">
        <v>0</v>
      </c>
      <c r="G224" s="21">
        <v>0</v>
      </c>
      <c r="H224" s="22">
        <v>0</v>
      </c>
    </row>
    <row r="225" spans="1:8">
      <c r="A225" s="26"/>
      <c r="B225" s="12" t="s">
        <v>105</v>
      </c>
      <c r="C225" s="13">
        <f>C226</f>
        <v>3381555775</v>
      </c>
      <c r="D225" s="14">
        <f t="shared" ref="D225:H226" si="75">D226</f>
        <v>6082895.5</v>
      </c>
      <c r="E225" s="14">
        <f t="shared" si="75"/>
        <v>3387638670.5</v>
      </c>
      <c r="F225" s="14">
        <f t="shared" si="75"/>
        <v>892571384.5</v>
      </c>
      <c r="G225" s="14">
        <f t="shared" si="75"/>
        <v>892571384.5</v>
      </c>
      <c r="H225" s="15">
        <f t="shared" si="75"/>
        <v>2495067286</v>
      </c>
    </row>
    <row r="226" spans="1:8">
      <c r="A226" s="26"/>
      <c r="B226" s="17" t="s">
        <v>14</v>
      </c>
      <c r="C226" s="18">
        <f>C227</f>
        <v>3381555775</v>
      </c>
      <c r="D226" s="18">
        <f t="shared" si="75"/>
        <v>6082895.5</v>
      </c>
      <c r="E226" s="18">
        <f t="shared" si="75"/>
        <v>3387638670.5</v>
      </c>
      <c r="F226" s="18">
        <f t="shared" si="75"/>
        <v>892571384.5</v>
      </c>
      <c r="G226" s="18">
        <f t="shared" si="75"/>
        <v>892571384.5</v>
      </c>
      <c r="H226" s="19">
        <f t="shared" si="75"/>
        <v>2495067286</v>
      </c>
    </row>
    <row r="227" spans="1:8">
      <c r="A227" s="26"/>
      <c r="B227" s="20" t="s">
        <v>15</v>
      </c>
      <c r="C227" s="21">
        <f>C228+C241</f>
        <v>3381555775</v>
      </c>
      <c r="D227" s="21">
        <f t="shared" ref="D227:H227" si="76">D228+D241</f>
        <v>6082895.5</v>
      </c>
      <c r="E227" s="21">
        <f t="shared" si="76"/>
        <v>3387638670.5</v>
      </c>
      <c r="F227" s="21">
        <f t="shared" si="76"/>
        <v>892571384.5</v>
      </c>
      <c r="G227" s="21">
        <f t="shared" si="76"/>
        <v>892571384.5</v>
      </c>
      <c r="H227" s="22">
        <f t="shared" si="76"/>
        <v>2495067286</v>
      </c>
    </row>
    <row r="228" spans="1:8">
      <c r="A228" s="26"/>
      <c r="B228" s="23" t="s">
        <v>16</v>
      </c>
      <c r="C228" s="24">
        <f>C229</f>
        <v>3381555775</v>
      </c>
      <c r="D228" s="24">
        <f t="shared" ref="D228:H228" si="77">D229</f>
        <v>6082895.5</v>
      </c>
      <c r="E228" s="24">
        <f t="shared" si="77"/>
        <v>3387638670.5</v>
      </c>
      <c r="F228" s="24">
        <f t="shared" si="77"/>
        <v>892571384.5</v>
      </c>
      <c r="G228" s="24">
        <f t="shared" si="77"/>
        <v>892571384.5</v>
      </c>
      <c r="H228" s="25">
        <f t="shared" si="77"/>
        <v>2495067286</v>
      </c>
    </row>
    <row r="229" spans="1:8">
      <c r="A229" s="26"/>
      <c r="B229" s="27" t="s">
        <v>106</v>
      </c>
      <c r="C229" s="28">
        <f>SUM(C230:C240)</f>
        <v>3381555775</v>
      </c>
      <c r="D229" s="28">
        <f t="shared" ref="D229:H229" si="78">SUM(D230:D240)</f>
        <v>6082895.5</v>
      </c>
      <c r="E229" s="28">
        <f t="shared" si="78"/>
        <v>3387638670.5</v>
      </c>
      <c r="F229" s="28">
        <f t="shared" si="78"/>
        <v>892571384.5</v>
      </c>
      <c r="G229" s="28">
        <f t="shared" si="78"/>
        <v>892571384.5</v>
      </c>
      <c r="H229" s="29">
        <f t="shared" si="78"/>
        <v>2495067286</v>
      </c>
    </row>
    <row r="230" spans="1:8">
      <c r="A230" s="53"/>
      <c r="B230" s="31" t="s">
        <v>107</v>
      </c>
      <c r="C230" s="32">
        <v>137909064</v>
      </c>
      <c r="D230" s="32">
        <v>645638.25</v>
      </c>
      <c r="E230" s="32">
        <v>138554702.25</v>
      </c>
      <c r="F230" s="32">
        <v>36217834.25</v>
      </c>
      <c r="G230" s="32">
        <v>36217834.25</v>
      </c>
      <c r="H230" s="33">
        <f t="shared" ref="H230:H240" si="79">E230-F230</f>
        <v>102336868</v>
      </c>
    </row>
    <row r="231" spans="1:8">
      <c r="A231" s="53"/>
      <c r="B231" s="31" t="s">
        <v>108</v>
      </c>
      <c r="C231" s="32">
        <v>415966471</v>
      </c>
      <c r="D231" s="32">
        <v>62360.75</v>
      </c>
      <c r="E231" s="32">
        <v>416028831.75</v>
      </c>
      <c r="F231" s="32">
        <v>113159556.75</v>
      </c>
      <c r="G231" s="32">
        <v>113159556.75</v>
      </c>
      <c r="H231" s="33">
        <f t="shared" si="79"/>
        <v>302869275</v>
      </c>
    </row>
    <row r="232" spans="1:8">
      <c r="A232" s="53"/>
      <c r="B232" s="31" t="s">
        <v>109</v>
      </c>
      <c r="C232" s="32">
        <v>51630248</v>
      </c>
      <c r="D232" s="32">
        <v>0</v>
      </c>
      <c r="E232" s="32">
        <v>51630248</v>
      </c>
      <c r="F232" s="32">
        <v>13769205</v>
      </c>
      <c r="G232" s="32">
        <v>13769205</v>
      </c>
      <c r="H232" s="33">
        <f t="shared" si="79"/>
        <v>37861043</v>
      </c>
    </row>
    <row r="233" spans="1:8">
      <c r="A233" s="53"/>
      <c r="B233" s="31" t="s">
        <v>110</v>
      </c>
      <c r="C233" s="32">
        <v>505751780</v>
      </c>
      <c r="D233" s="32">
        <v>22527</v>
      </c>
      <c r="E233" s="32">
        <v>505774307</v>
      </c>
      <c r="F233" s="32">
        <v>134103562</v>
      </c>
      <c r="G233" s="32">
        <v>134103562</v>
      </c>
      <c r="H233" s="33">
        <f t="shared" si="79"/>
        <v>371670745</v>
      </c>
    </row>
    <row r="234" spans="1:8">
      <c r="A234" s="53"/>
      <c r="B234" s="31" t="s">
        <v>111</v>
      </c>
      <c r="C234" s="32">
        <v>1210360492</v>
      </c>
      <c r="D234" s="32">
        <v>184013.5</v>
      </c>
      <c r="E234" s="32">
        <v>1210544505.5</v>
      </c>
      <c r="F234" s="32">
        <v>312302464.5</v>
      </c>
      <c r="G234" s="32">
        <v>312302464.5</v>
      </c>
      <c r="H234" s="33">
        <f t="shared" si="79"/>
        <v>898242041</v>
      </c>
    </row>
    <row r="235" spans="1:8">
      <c r="A235" s="53"/>
      <c r="B235" s="31" t="s">
        <v>112</v>
      </c>
      <c r="C235" s="32">
        <v>194478624</v>
      </c>
      <c r="D235" s="32">
        <v>0</v>
      </c>
      <c r="E235" s="32">
        <v>194478624</v>
      </c>
      <c r="F235" s="32">
        <v>52920109</v>
      </c>
      <c r="G235" s="32">
        <v>52920109</v>
      </c>
      <c r="H235" s="33">
        <f t="shared" si="79"/>
        <v>141558515</v>
      </c>
    </row>
    <row r="236" spans="1:8">
      <c r="A236" s="53"/>
      <c r="B236" s="31" t="s">
        <v>113</v>
      </c>
      <c r="C236" s="32">
        <v>120082722</v>
      </c>
      <c r="D236" s="32">
        <v>0</v>
      </c>
      <c r="E236" s="32">
        <v>120082722</v>
      </c>
      <c r="F236" s="32">
        <v>32587253</v>
      </c>
      <c r="G236" s="32">
        <v>32587253</v>
      </c>
      <c r="H236" s="33">
        <f t="shared" si="79"/>
        <v>87495469</v>
      </c>
    </row>
    <row r="237" spans="1:8">
      <c r="A237" s="53"/>
      <c r="B237" s="31" t="s">
        <v>114</v>
      </c>
      <c r="C237" s="32">
        <v>429762181</v>
      </c>
      <c r="D237" s="32">
        <v>222.75</v>
      </c>
      <c r="E237" s="32">
        <v>429762403.75</v>
      </c>
      <c r="F237" s="32">
        <v>110557154.75</v>
      </c>
      <c r="G237" s="32">
        <v>110557154.75</v>
      </c>
      <c r="H237" s="33">
        <f t="shared" si="79"/>
        <v>319205249</v>
      </c>
    </row>
    <row r="238" spans="1:8">
      <c r="A238" s="53"/>
      <c r="B238" s="31" t="s">
        <v>115</v>
      </c>
      <c r="C238" s="32">
        <v>113447560</v>
      </c>
      <c r="D238" s="32">
        <v>4466920.25</v>
      </c>
      <c r="E238" s="32">
        <v>117914480.25</v>
      </c>
      <c r="F238" s="32">
        <v>32281751.25</v>
      </c>
      <c r="G238" s="32">
        <v>32281751.25</v>
      </c>
      <c r="H238" s="33">
        <f t="shared" si="79"/>
        <v>85632729</v>
      </c>
    </row>
    <row r="239" spans="1:8">
      <c r="A239" s="53"/>
      <c r="B239" s="31" t="s">
        <v>116</v>
      </c>
      <c r="C239" s="32">
        <v>158990711</v>
      </c>
      <c r="D239" s="32">
        <v>701213</v>
      </c>
      <c r="E239" s="32">
        <v>159691924</v>
      </c>
      <c r="F239" s="32">
        <v>43382213</v>
      </c>
      <c r="G239" s="32">
        <v>43382213</v>
      </c>
      <c r="H239" s="33">
        <f t="shared" si="79"/>
        <v>116309711</v>
      </c>
    </row>
    <row r="240" spans="1:8">
      <c r="A240" s="53"/>
      <c r="B240" s="31" t="s">
        <v>117</v>
      </c>
      <c r="C240" s="32">
        <v>43175922</v>
      </c>
      <c r="D240" s="32">
        <v>0</v>
      </c>
      <c r="E240" s="32">
        <v>43175922</v>
      </c>
      <c r="F240" s="32">
        <v>11290281</v>
      </c>
      <c r="G240" s="32">
        <v>11290281</v>
      </c>
      <c r="H240" s="33">
        <f t="shared" si="79"/>
        <v>31885641</v>
      </c>
    </row>
    <row r="241" spans="1:8" ht="25.5">
      <c r="A241" s="26"/>
      <c r="B241" s="23" t="s">
        <v>51</v>
      </c>
      <c r="C241" s="24">
        <f>SUM(C242)</f>
        <v>0</v>
      </c>
      <c r="D241" s="24">
        <f t="shared" ref="D241:H241" si="80">SUM(D242)</f>
        <v>0</v>
      </c>
      <c r="E241" s="24">
        <f t="shared" si="80"/>
        <v>0</v>
      </c>
      <c r="F241" s="24">
        <f t="shared" si="80"/>
        <v>0</v>
      </c>
      <c r="G241" s="24">
        <f t="shared" si="80"/>
        <v>0</v>
      </c>
      <c r="H241" s="25">
        <f t="shared" si="80"/>
        <v>0</v>
      </c>
    </row>
    <row r="242" spans="1:8" hidden="1">
      <c r="A242" s="53"/>
      <c r="B242" s="31"/>
      <c r="C242" s="32">
        <v>0</v>
      </c>
      <c r="D242" s="32">
        <v>0</v>
      </c>
      <c r="E242" s="32">
        <v>0</v>
      </c>
      <c r="F242" s="32">
        <v>0</v>
      </c>
      <c r="G242" s="32">
        <v>0</v>
      </c>
      <c r="H242" s="33">
        <f t="shared" ref="H242" si="81">E242-F242</f>
        <v>0</v>
      </c>
    </row>
    <row r="243" spans="1:8">
      <c r="A243" s="26"/>
      <c r="B243" s="44" t="s">
        <v>119</v>
      </c>
      <c r="C243" s="45">
        <f t="shared" ref="C243:H243" si="82">C13+C129</f>
        <v>51473800044</v>
      </c>
      <c r="D243" s="45">
        <f t="shared" si="82"/>
        <v>2524640007.5900002</v>
      </c>
      <c r="E243" s="45">
        <f t="shared" si="82"/>
        <v>53998440051.589996</v>
      </c>
      <c r="F243" s="45">
        <f t="shared" si="82"/>
        <v>9279984277.6399994</v>
      </c>
      <c r="G243" s="45">
        <f t="shared" si="82"/>
        <v>8968678705.4799995</v>
      </c>
      <c r="H243" s="46">
        <f t="shared" si="82"/>
        <v>44718455773.949997</v>
      </c>
    </row>
    <row r="244" spans="1:8">
      <c r="A244" s="53"/>
      <c r="B244" s="66"/>
      <c r="C244" s="66"/>
      <c r="D244" s="66"/>
      <c r="E244" s="66"/>
      <c r="F244" s="66"/>
      <c r="G244" s="66"/>
      <c r="H244" s="66"/>
    </row>
    <row r="245" spans="1:8">
      <c r="A245" s="53"/>
      <c r="B245" s="47"/>
      <c r="C245" s="48"/>
      <c r="D245" s="48"/>
      <c r="E245" s="48"/>
      <c r="F245" s="48"/>
      <c r="G245" s="48"/>
      <c r="H245" s="48"/>
    </row>
    <row r="246" spans="1:8" ht="25.5">
      <c r="A246" s="53"/>
      <c r="B246" s="49"/>
      <c r="C246" s="48"/>
      <c r="D246" s="48"/>
      <c r="E246" s="48"/>
      <c r="F246" s="48"/>
      <c r="G246" s="48"/>
      <c r="H246" s="48"/>
    </row>
    <row r="247" spans="1:8">
      <c r="A247" s="53"/>
      <c r="B247" s="47"/>
      <c r="C247" s="50"/>
      <c r="D247" s="50"/>
      <c r="E247" s="50"/>
      <c r="F247" s="50"/>
      <c r="G247" s="50"/>
      <c r="H247" s="50"/>
    </row>
    <row r="248" spans="1:8">
      <c r="A248" s="53"/>
      <c r="B248" s="47"/>
      <c r="C248" s="48"/>
      <c r="D248" s="48"/>
      <c r="E248" s="48"/>
      <c r="F248" s="48"/>
      <c r="G248" s="48"/>
      <c r="H248" s="48"/>
    </row>
    <row r="249" spans="1:8">
      <c r="A249" s="53"/>
      <c r="B249" s="47"/>
      <c r="C249" s="48"/>
      <c r="D249" s="48"/>
      <c r="E249" s="48"/>
      <c r="F249" s="48"/>
      <c r="G249" s="48"/>
      <c r="H249" s="48"/>
    </row>
    <row r="250" spans="1:8">
      <c r="A250" s="53"/>
      <c r="B250" s="47"/>
      <c r="G250" s="48"/>
      <c r="H250" s="48"/>
    </row>
    <row r="251" spans="1:8">
      <c r="A251" s="53"/>
      <c r="B251" s="47"/>
      <c r="C251" s="48"/>
      <c r="D251" s="48"/>
      <c r="E251" s="48"/>
      <c r="F251" s="48"/>
      <c r="G251" s="48"/>
      <c r="H251" s="48"/>
    </row>
  </sheetData>
  <mergeCells count="9">
    <mergeCell ref="B244:H24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35433070866141736" bottom="0.39370078740157483" header="0.19685039370078741" footer="0.15748031496062992"/>
  <pageSetup scale="68" fitToHeight="0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 LDF</vt:lpstr>
      <vt:lpstr>'ADMTVA (a) LDF'!Área_de_impresión</vt:lpstr>
      <vt:lpstr>'ADMTVA (a)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2025-04-07T17:28:04Z</cp:lastPrinted>
  <dcterms:created xsi:type="dcterms:W3CDTF">2025-04-03T23:36:05Z</dcterms:created>
  <dcterms:modified xsi:type="dcterms:W3CDTF">2025-04-07T17:43:53Z</dcterms:modified>
</cp:coreProperties>
</file>